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tsakona\OneDrive - RAE\Επιφάνεια εργασίας\Διπλωματική\"/>
    </mc:Choice>
  </mc:AlternateContent>
  <xr:revisionPtr revIDLastSave="0" documentId="13_ncr:1_{B602E342-D326-4BCC-90A9-1CC0DBFAE9C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Κριτήρια_και_Βάρη" sheetId="1" r:id="rId1"/>
    <sheet name="Μήτρα_Βαθμολόγησης" sheetId="2" r:id="rId2"/>
    <sheet name="Υπολογισμός_WSM" sheetId="3" r:id="rId3"/>
    <sheet name="Ανάλυση_Ευαισθησίας" sheetId="4" r:id="rId4"/>
    <sheet name="Διαγράμματα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4" l="1"/>
  <c r="E25" i="4"/>
  <c r="D25" i="4"/>
  <c r="F24" i="4"/>
  <c r="E24" i="4"/>
  <c r="D24" i="4"/>
  <c r="F23" i="4"/>
  <c r="E23" i="4"/>
  <c r="D23" i="4"/>
  <c r="F22" i="4"/>
  <c r="E22" i="4"/>
  <c r="D22" i="4"/>
  <c r="F14" i="4"/>
  <c r="E14" i="4"/>
  <c r="D14" i="4"/>
  <c r="C13" i="4" a="1"/>
  <c r="C13" i="4" s="1"/>
  <c r="C12" i="4" a="1"/>
  <c r="C12" i="4" s="1"/>
  <c r="C11" i="4" a="1"/>
  <c r="C11" i="4" s="1"/>
  <c r="C10" i="4" a="1"/>
  <c r="C10" i="4" s="1"/>
  <c r="C9" i="4" a="1"/>
  <c r="C9" i="4" s="1"/>
  <c r="C8" i="4" a="1"/>
  <c r="C8" i="4" s="1"/>
  <c r="F36" i="3" a="1"/>
  <c r="F36" i="3" s="1"/>
  <c r="F11" i="5" s="1" a="1"/>
  <c r="F11" i="5" s="1"/>
  <c r="E36" i="3" a="1"/>
  <c r="E36" i="3" s="1"/>
  <c r="E11" i="5" s="1" a="1"/>
  <c r="E11" i="5" s="1"/>
  <c r="D36" i="3" a="1"/>
  <c r="D36" i="3" s="1"/>
  <c r="D11" i="5" s="1" a="1"/>
  <c r="D11" i="5" s="1"/>
  <c r="C36" i="3" a="1"/>
  <c r="C36" i="3" s="1"/>
  <c r="C11" i="5" s="1" a="1"/>
  <c r="C11" i="5" s="1"/>
  <c r="F35" i="3" a="1"/>
  <c r="F35" i="3"/>
  <c r="F10" i="5" s="1" a="1"/>
  <c r="F10" i="5" s="1"/>
  <c r="E35" i="3" a="1"/>
  <c r="E35" i="3" s="1"/>
  <c r="E10" i="5" s="1" a="1"/>
  <c r="E10" i="5" s="1"/>
  <c r="D35" i="3" a="1"/>
  <c r="D35" i="3" s="1"/>
  <c r="D10" i="5" s="1" a="1"/>
  <c r="D10" i="5" s="1"/>
  <c r="C35" i="3" a="1"/>
  <c r="C35" i="3" s="1"/>
  <c r="C10" i="5" s="1" a="1"/>
  <c r="C10" i="5" s="1"/>
  <c r="F34" i="3" a="1"/>
  <c r="F34" i="3" s="1"/>
  <c r="F9" i="5" s="1" a="1"/>
  <c r="F9" i="5" s="1"/>
  <c r="E34" i="3" a="1"/>
  <c r="E34" i="3" s="1"/>
  <c r="E9" i="5" s="1" a="1"/>
  <c r="E9" i="5" s="1"/>
  <c r="D34" i="3" a="1"/>
  <c r="D34" i="3" s="1"/>
  <c r="D9" i="5" s="1" a="1"/>
  <c r="D9" i="5" s="1"/>
  <c r="C34" i="3" a="1"/>
  <c r="C34" i="3" s="1"/>
  <c r="C9" i="5" s="1" a="1"/>
  <c r="C9" i="5" s="1"/>
  <c r="F33" i="3" a="1"/>
  <c r="F33" i="3" s="1"/>
  <c r="F8" i="5" s="1" a="1"/>
  <c r="F8" i="5" s="1"/>
  <c r="E33" i="3" a="1"/>
  <c r="E33" i="3" s="1"/>
  <c r="E8" i="5" s="1" a="1"/>
  <c r="E8" i="5" s="1"/>
  <c r="D33" i="3" a="1"/>
  <c r="D33" i="3" s="1"/>
  <c r="D8" i="5" s="1" a="1"/>
  <c r="D8" i="5" s="1"/>
  <c r="C33" i="3" a="1"/>
  <c r="C33" i="3"/>
  <c r="C8" i="5" s="1" a="1"/>
  <c r="C8" i="5" s="1"/>
  <c r="F32" i="3" a="1"/>
  <c r="F32" i="3"/>
  <c r="F7" i="5" s="1" a="1"/>
  <c r="F7" i="5" s="1"/>
  <c r="E32" i="3" a="1"/>
  <c r="E32" i="3"/>
  <c r="E7" i="5" s="1" a="1"/>
  <c r="E7" i="5" s="1"/>
  <c r="D32" i="3" a="1"/>
  <c r="D32" i="3"/>
  <c r="D7" i="5" s="1" a="1"/>
  <c r="D7" i="5" s="1"/>
  <c r="C32" i="3" a="1"/>
  <c r="C32" i="3" s="1"/>
  <c r="C7" i="5" s="1" a="1"/>
  <c r="C7" i="5" s="1"/>
  <c r="F31" i="3" a="1"/>
  <c r="F31" i="3" s="1"/>
  <c r="F6" i="5" s="1" a="1"/>
  <c r="F6" i="5" s="1"/>
  <c r="E31" i="3" a="1"/>
  <c r="E31" i="3" s="1"/>
  <c r="E6" i="5" s="1" a="1"/>
  <c r="E6" i="5" s="1"/>
  <c r="D31" i="3" a="1"/>
  <c r="D31" i="3" s="1"/>
  <c r="D6" i="5" s="1" a="1"/>
  <c r="D6" i="5" s="1"/>
  <c r="C31" i="3" a="1"/>
  <c r="C31" i="3" s="1"/>
  <c r="C6" i="5" s="1" a="1"/>
  <c r="C6" i="5" s="1"/>
  <c r="C13" i="3" a="1"/>
  <c r="C13" i="3" s="1"/>
  <c r="C12" i="3" a="1"/>
  <c r="C12" i="3" s="1"/>
  <c r="C11" i="3" a="1"/>
  <c r="C11" i="3" s="1"/>
  <c r="C10" i="3" a="1"/>
  <c r="C10" i="3" s="1"/>
  <c r="G9" i="3"/>
  <c r="F9" i="3"/>
  <c r="C9" i="3" a="1"/>
  <c r="C9" i="3"/>
  <c r="C8" i="3" a="1"/>
  <c r="C8" i="3"/>
  <c r="G11" i="2" a="1"/>
  <c r="G11" i="2"/>
  <c r="G10" i="2" a="1"/>
  <c r="G10" i="2"/>
  <c r="G9" i="2" a="1"/>
  <c r="G9" i="2"/>
  <c r="G8" i="2" a="1"/>
  <c r="G8" i="2"/>
  <c r="G7" i="2" a="1"/>
  <c r="G7" i="2"/>
  <c r="G6" i="2" a="1"/>
  <c r="G6" i="2"/>
  <c r="G15" i="1"/>
  <c r="F27" i="5" l="1" a="1"/>
  <c r="F27" i="5" s="1"/>
  <c r="F34" i="4"/>
  <c r="E27" i="5" a="1"/>
  <c r="E27" i="5" s="1"/>
  <c r="E34" i="4"/>
  <c r="D27" i="5" a="1"/>
  <c r="D27" i="5" s="1"/>
  <c r="D34" i="4"/>
  <c r="F26" i="5" a="1"/>
  <c r="F26" i="5" s="1"/>
  <c r="F33" i="4"/>
  <c r="E26" i="5" a="1"/>
  <c r="E26" i="5" s="1"/>
  <c r="E33" i="4"/>
  <c r="D26" i="5" a="1"/>
  <c r="D26" i="5" s="1"/>
  <c r="D33" i="4"/>
  <c r="F25" i="5" a="1"/>
  <c r="F25" i="5" s="1"/>
  <c r="F32" i="4"/>
  <c r="E25" i="5" a="1"/>
  <c r="E25" i="5" s="1"/>
  <c r="E32" i="4"/>
  <c r="D25" i="5" a="1"/>
  <c r="D25" i="5" s="1"/>
  <c r="D32" i="4"/>
  <c r="F24" i="5" a="1"/>
  <c r="F24" i="5" s="1"/>
  <c r="F31" i="4"/>
  <c r="E24" i="5" a="1"/>
  <c r="E24" i="5" s="1"/>
  <c r="E31" i="4"/>
  <c r="D24" i="5" a="1"/>
  <c r="D24" i="5" s="1"/>
  <c r="D31" i="4"/>
  <c r="C14" i="4"/>
  <c r="C24" i="4"/>
  <c r="C22" i="4"/>
  <c r="C23" i="4"/>
  <c r="C25" i="4"/>
  <c r="D13" i="3"/>
  <c r="E13" i="3"/>
  <c r="F13" i="3"/>
  <c r="G13" i="3"/>
  <c r="D12" i="3"/>
  <c r="E12" i="3"/>
  <c r="F12" i="3"/>
  <c r="G12" i="3"/>
  <c r="D11" i="3"/>
  <c r="E11" i="3"/>
  <c r="G11" i="3"/>
  <c r="F11" i="3"/>
  <c r="D10" i="3"/>
  <c r="E10" i="3"/>
  <c r="F10" i="3"/>
  <c r="G10" i="3"/>
  <c r="E9" i="3"/>
  <c r="D9" i="3"/>
  <c r="G8" i="3"/>
  <c r="G14" i="3" s="1"/>
  <c r="F8" i="3"/>
  <c r="F14" i="3" s="1"/>
  <c r="E8" i="3"/>
  <c r="E14" i="3" s="1"/>
  <c r="D8" i="3"/>
  <c r="D14" i="3" s="1"/>
  <c r="C26" i="5" l="1" a="1"/>
  <c r="C26" i="5" s="1"/>
  <c r="G24" i="4"/>
  <c r="H24" i="4"/>
  <c r="I24" i="4"/>
  <c r="C33" i="4"/>
  <c r="C24" i="5" a="1"/>
  <c r="C24" i="5" s="1"/>
  <c r="G22" i="4"/>
  <c r="I22" i="4"/>
  <c r="C31" i="4"/>
  <c r="H22" i="4"/>
  <c r="C25" i="5" a="1"/>
  <c r="C25" i="5" s="1"/>
  <c r="I23" i="4"/>
  <c r="G23" i="4"/>
  <c r="C32" i="4"/>
  <c r="H23" i="4"/>
  <c r="H25" i="4"/>
  <c r="G25" i="4"/>
  <c r="C27" i="5" a="1"/>
  <c r="C27" i="5" s="1"/>
  <c r="I25" i="4"/>
  <c r="C34" i="4"/>
  <c r="C23" i="3" a="1"/>
  <c r="C23" i="3" s="1"/>
  <c r="C19" i="5" a="1"/>
  <c r="C19" i="5" s="1"/>
  <c r="C22" i="3" a="1"/>
  <c r="C22" i="3" s="1"/>
  <c r="C18" i="5" a="1"/>
  <c r="C18" i="5" s="1"/>
  <c r="C21" i="3" a="1"/>
  <c r="C21" i="3" s="1"/>
  <c r="C17" i="5" a="1"/>
  <c r="C17" i="5" s="1"/>
  <c r="C20" i="3" a="1"/>
  <c r="C20" i="3" s="1"/>
  <c r="C16" i="5" a="1"/>
  <c r="C16" i="5" s="1"/>
  <c r="D23" i="3" l="1"/>
  <c r="E23" i="3"/>
  <c r="D22" i="3"/>
  <c r="E22" i="3"/>
  <c r="D21" i="3"/>
  <c r="E21" i="3"/>
  <c r="D20" i="3"/>
  <c r="E20" i="3"/>
  <c r="D25" i="3"/>
  <c r="C25" i="3" a="1"/>
  <c r="C25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<sst xmlns="http://schemas.openxmlformats.org/spreadsheetml/2006/main" count="228" uniqueCount="156">
  <si>
    <t>ΠΟΛΥΚΡΙΤΗΡΙΑΚΗ ΑΞΙΟΛΟΓΗΣΗ ΤΕΧΝΟΛΟΓΙΩΝ ΤΕΤΑΡΤΟΒΑΘΜΙΑΣ ΕΠΕΞΕΡΓΑΣΙΑΣ</t>
  </si>
  <si>
    <t>Μέθοδος: Weighted Sum Model (WSM) — Μοντέλο Σταθμισμένου Αθροίσματος</t>
  </si>
  <si>
    <t>Βάσει βιβλιογραφικών δεδομένων LCA (Remy &amp; Jekel 2012, Andersson &amp; Karlsson 2022, Boogaard et al. 2025)</t>
  </si>
  <si>
    <t>1. ΟΡΙΣΜΟΣ ΚΡΙΤΗΡΙΩΝ ΑΞΙΟΛΟΓΗΣΗΣ</t>
  </si>
  <si>
    <t>Α/Α</t>
  </si>
  <si>
    <t>Κριτήριο</t>
  </si>
  <si>
    <t>Περιγραφή</t>
  </si>
  <si>
    <t>Μονάδα / Κλίμακα</t>
  </si>
  <si>
    <t>Τύπος</t>
  </si>
  <si>
    <t>Βάρος (wi)</t>
  </si>
  <si>
    <t>K1</t>
  </si>
  <si>
    <t>Απόδοση απομάκρυνσης</t>
  </si>
  <si>
    <t>Ικανότητα αφαίρεσης ευρέος φάσματος φαρμακευτικών ενώσεων</t>
  </si>
  <si>
    <t>1–5 (5 = εξαιρετική)</t>
  </si>
  <si>
    <t>Benefit (+)</t>
  </si>
  <si>
    <t>K2</t>
  </si>
  <si>
    <t>Ενεργειακή αποδοτικότητα</t>
  </si>
  <si>
    <t>Αντίστροφη κατανάλωση ενέργειας (χαμηλή = καλή)</t>
  </si>
  <si>
    <t>1–5 (5 = πολύ χαμηλή)</t>
  </si>
  <si>
    <t>K3</t>
  </si>
  <si>
    <t>Χαμηλό κόστος (CAPEX+OPEX)</t>
  </si>
  <si>
    <t>Οικονομική προσιτότητα εγκατάστασης και λειτουργίας</t>
  </si>
  <si>
    <t>1–5 (5 = πολύ χαμηλό)</t>
  </si>
  <si>
    <t>K4</t>
  </si>
  <si>
    <t>Τεχνολογική ωριμότητα</t>
  </si>
  <si>
    <t>Εμπειρία πλήρους κλίμακας, αξιοπιστία, TRL</t>
  </si>
  <si>
    <t>1–5 (5 = πολύ ώριμη)</t>
  </si>
  <si>
    <t>K5</t>
  </si>
  <si>
    <t>Χαμηλά παραπροϊόντα</t>
  </si>
  <si>
    <t>Απουσία τοξικών TPs, ελάχιστα δευτερογενή απόβλητα</t>
  </si>
  <si>
    <t>1–5 (5 = ελάχιστα)</t>
  </si>
  <si>
    <t>K6</t>
  </si>
  <si>
    <t>Ευκολία ενσωμάτωσης</t>
  </si>
  <si>
    <t>Δυνατότητα retrofitting σε υφιστάμενες ΕΕΛ</t>
  </si>
  <si>
    <t>1–5 (5 = πολύ εύκολη)</t>
  </si>
  <si>
    <t>ΣΥΝΟΛΟ:</t>
  </si>
  <si>
    <t>Σημείωση:</t>
  </si>
  <si>
    <t>Τα βάρη (wi) αντικατοπτρίζουν τις σχετικές προτεραιότητες ενός τυπικού σεναρίου βιώσιμης αναβάθμισης ΕΕΛ. Η αλλαγή τους οδηγεί σε διαφορετική κατάταξη (βλ. Ανάλυση Ευαισθησίας).</t>
  </si>
  <si>
    <t>2. ΕΞΕΤΑΖΟΜΕΝΕΣ ΤΕΧΝΟΛΟΓΙΕΣ</t>
  </si>
  <si>
    <t>Τεχνολογία</t>
  </si>
  <si>
    <t>Συντομογραφία</t>
  </si>
  <si>
    <t>Κύριος Μηχανισμός</t>
  </si>
  <si>
    <t>T1</t>
  </si>
  <si>
    <t>Οζονισμός</t>
  </si>
  <si>
    <t>O₃</t>
  </si>
  <si>
    <t>Οξειδωτική αποδόμηση μέσω ριζών OH•</t>
  </si>
  <si>
    <t>T2</t>
  </si>
  <si>
    <t>Ενεργός Άνθρακας (PAC/GAC)</t>
  </si>
  <si>
    <t>PAC/GAC</t>
  </si>
  <si>
    <t>Προσρόφηση μικρορύπων σε πορώδη υλικά</t>
  </si>
  <si>
    <t>T3</t>
  </si>
  <si>
    <t>UV / Υπεροξείδιο Υδρογόνου</t>
  </si>
  <si>
    <t>UV/H₂O₂</t>
  </si>
  <si>
    <t>Φωτοχημική παραγωγή ριζών OH•</t>
  </si>
  <si>
    <t>T4</t>
  </si>
  <si>
    <t>Υβριδικό (Οζονισμός + BAC)</t>
  </si>
  <si>
    <t>O₃/BAC</t>
  </si>
  <si>
    <t>Οξείδωση + βιολογική προσρόφηση</t>
  </si>
  <si>
    <t>ΜΗΤΡΑ ΒΑΘΜΟΛΟΓΗΣΗΣ (SCORING MATRIX)</t>
  </si>
  <si>
    <t>Κλίμακα: 1 (Πολύ χαμηλή) — 2 (Χαμηλή) — 3 (Μέτρια) — 4 (Υψηλή) — 5 (Πολύ υψηλή)</t>
  </si>
  <si>
    <t>Κριτήριο \ Τεχνολογία</t>
  </si>
  <si>
    <t>Οζονισμός (T1)</t>
  </si>
  <si>
    <t>PAC/GAC (T2)</t>
  </si>
  <si>
    <t>UV/H₂O₂ (T3)</t>
  </si>
  <si>
    <t>Υβριδικό O₃/BAC (T4)</t>
  </si>
  <si>
    <t>K1: Απόδοση απομάκρυνσης</t>
  </si>
  <si>
    <t>K2: Ενεργειακή αποδοτικότητα</t>
  </si>
  <si>
    <t>K3: Χαμηλό κόστος</t>
  </si>
  <si>
    <t>K4: Τεχνολογική ωριμότητα</t>
  </si>
  <si>
    <t>K5: Χαμηλά παραπροϊόντα</t>
  </si>
  <si>
    <t>K6: Ευκολία ενσωμάτωσης</t>
  </si>
  <si>
    <t>ΤΕΚΜΗΡΙΩΣΗ ΒΑΘΜΟΛΟΓΙΩΝ (Bibliographic Evidence)</t>
  </si>
  <si>
    <t>80–95% απομάκρ. δικλοφ., καρβαμ.</t>
  </si>
  <si>
    <t>70–90% μέσω προσρόφησης</t>
  </si>
  <si>
    <t>80–99% μέσω ριζών OH•</t>
  </si>
  <si>
    <t>85–98% συνδυαστική δράση</t>
  </si>
  <si>
    <t>0,03–0,10 kWh/m³ πρόσθετα</t>
  </si>
  <si>
    <t>0,01–0,04 kWh/m³ πρόσθετα</t>
  </si>
  <si>
    <t>0,05–0,15 kWh/m³ + H₂O₂</t>
  </si>
  <si>
    <t>0,04–0,12 kWh/m³ πρόσθετα</t>
  </si>
  <si>
    <t>Μέτριο CAPEX, μέτριο OPEX</t>
  </si>
  <si>
    <t>Χαμηλό CAPEX, υψηλό αναλωσ.</t>
  </si>
  <si>
    <t>Υψηλό CAPEX+OPEX (UV+χημικά)</t>
  </si>
  <si>
    <t>Υψηλότερο CAPEX, μέτριο OPEX</t>
  </si>
  <si>
    <t>Πολλές full-scale (Ελβετία κλπ)</t>
  </si>
  <si>
    <t>Ευρεία εφαρμογή (Γερμανία)</t>
  </si>
  <si>
    <t>Κυρίως πιλοτικές εφαρμογές</t>
  </si>
  <si>
    <t>Αυξανόμενη (O₃+BAC Ολλανδία)</t>
  </si>
  <si>
    <t>Κίνδυνος TPs, βρωμικά ιόντα</t>
  </si>
  <si>
    <t>Χωρίς TPs, διαχ. κορεσμ. C</t>
  </si>
  <si>
    <t>Ενδιάμεσα τοξικά, H₂O₂ υπολ.</t>
  </si>
  <si>
    <t>TPs μειωμένα 60–80% μέσω BAC</t>
  </si>
  <si>
    <t>Εύκολη προσθήκη μετά CAS</t>
  </si>
  <si>
    <t>PAC σε δεξ. αερισμού, εύκολο</t>
  </si>
  <si>
    <t>Απαιτεί UV μονάδα, χώρο</t>
  </si>
  <si>
    <t>Σύνθετη εγκατάσταση 2 βαθμίδων</t>
  </si>
  <si>
    <t>Πηγές:</t>
  </si>
  <si>
    <t>Remy &amp; Jekel (2012), Andersson &amp; Karlsson (2022), Wöhler et al. (2022), Li et al. (2019), Boogaard et al. (2025), Gros et al. (2018)</t>
  </si>
  <si>
    <t>ΥΠΟΛΟΓΙΣΜΟΣ ΣΤΑΘΜΙΣΜΕΝΟΥ ΑΘΡΟΙΣΜΑΤΟΣ (WEIGHTED SUM MODEL)</t>
  </si>
  <si>
    <t>Τύπος: Si = Σ(j=1 έως n) wj × xij, όπου wj = βάρος κριτηρίου j, xij = βαθμολογία τεχνολογίας i στο κριτήριο j</t>
  </si>
  <si>
    <t>Α. ΣΤΑΘΜΙΣΜΕΝΕΣ ΒΑΘΜΟΛΟΓΙΕΣ (wi × xij)</t>
  </si>
  <si>
    <t>Υβριδικό O₃/BAC</t>
  </si>
  <si>
    <t>ΣΥΝΟΛΙΚΟ ΣΚΟΡ (Si)</t>
  </si>
  <si>
    <t>Β. ΚΑΤΑΤΑΞΗ ΤΕΧΝΟΛΟΓΙΩΝ</t>
  </si>
  <si>
    <t>Σκορ WSM</t>
  </si>
  <si>
    <t>Κατάταξη</t>
  </si>
  <si>
    <t>% του μέγιστου δυνατού</t>
  </si>
  <si>
    <t>★ Βέλτιστη Τεχνολογία:</t>
  </si>
  <si>
    <t>Γ. ΚΑΝΟΝΙΚΟΠΟΙΗΜΕΝΕΣ ΒΑΘΜΟΛΟΓΙΕΣ ΑΝΑ ΚΡΙΤΗΡΙΟ (για Radar Chart)</t>
  </si>
  <si>
    <t>Υβριδικό</t>
  </si>
  <si>
    <t>ΑΝΑΛΥΣΗ ΕΥΑΙΣΘΗΣΙΑΣ (SENSITIVITY ANALYSIS)</t>
  </si>
  <si>
    <t>Εξέταση της επίδρασης εναλλακτικών σταθμίσεων κριτηρίων στην τελική κατάταξη</t>
  </si>
  <si>
    <t>ΟΡΙΣΜΟΣ ΣΕΝΑΡΙΩΝ ΣΤΑΘΜΙΣΗΣ</t>
  </si>
  <si>
    <t>Βασικό
(Ισορροπία)</t>
  </si>
  <si>
    <t>Σενάριο Α
(Περιβ/κό)</t>
  </si>
  <si>
    <t>Σενάριο Β
(Οικονομικό)</t>
  </si>
  <si>
    <t>Σενάριο Γ
(Τεχνολ/κό)</t>
  </si>
  <si>
    <t>K1: Απόδοση</t>
  </si>
  <si>
    <t>K2: Ενέργεια</t>
  </si>
  <si>
    <t>K3: Κόστος</t>
  </si>
  <si>
    <t>K4: Ωριμότητα</t>
  </si>
  <si>
    <t>K5: Παραπροϊόντα</t>
  </si>
  <si>
    <t>K6: Ενσωμάτωση</t>
  </si>
  <si>
    <t>Σύνολο</t>
  </si>
  <si>
    <t>Ισόρροπη στάθμιση</t>
  </si>
  <si>
    <t>Προτεραιότητα: Μείωση οικοτοξικότητας, ελαχιστοποίηση TPs</t>
  </si>
  <si>
    <t>Προτεραιότητα: Χαμηλό OPEX, ενεργειακή αποδοτικότητα</t>
  </si>
  <si>
    <t>Προτεραιότητα: Ωριμότητα, εύκολη ενσωμάτωση σε ΕΕΛ</t>
  </si>
  <si>
    <t>ΑΠΟΤΕΛΕΣΜΑΤΑ ΑΝΑ ΣΕΝΑΡΙΟ</t>
  </si>
  <si>
    <t>Βασικό
Σκορ</t>
  </si>
  <si>
    <t>Σενάριο Α
Σκορ</t>
  </si>
  <si>
    <t>Σενάριο Β
Σκορ</t>
  </si>
  <si>
    <t>Σενάριο Γ
Σκορ</t>
  </si>
  <si>
    <t>Μέσος
Όρος</t>
  </si>
  <si>
    <t>Ελάχ.</t>
  </si>
  <si>
    <t>Μέγ.</t>
  </si>
  <si>
    <t>ΚΑΤΑΤΑΞΗ ΑΝΑ ΣΕΝΑΡΙΟ</t>
  </si>
  <si>
    <t>Βασικό</t>
  </si>
  <si>
    <t>Σενάριο Α</t>
  </si>
  <si>
    <t>Σενάριο Β</t>
  </si>
  <si>
    <t>Σενάριο Γ</t>
  </si>
  <si>
    <t>ΣΥΜΠΕΡΑΣΜΑ ΑΝΑΛΥΣΗΣ ΕΥΑΙΣΘΗΣΙΑΣ:</t>
  </si>
  <si>
    <t>Η τεχνολογία PAC/GAC κατατάσσεται σταθερά στην 1η ή 2η θέση σε όλα τα σενάρια, υποδεικνύοντας ευρωστία (robustness) στην κατάταξη. Η UV/H₂O₂ παραμένει σταθερά στην τελευταία θέση ανεξαρτήτως στάθμισης. Ο οζονισμός και το υβριδικό σύστημα εναλλάσσονται ανάλογα με τις προτεραιότητες.</t>
  </si>
  <si>
    <t>ΔΙΑΓΡΑΜΜΑΤΑ ΠΟΛΥΚΡΙΤΗΡΙΑΚΗΣ ΑΞΙΟΛΟΓΗΣΗΣ</t>
  </si>
  <si>
    <t>Δεδομένα Radar Chart (Κλίμακα 1-5)</t>
  </si>
  <si>
    <t>Απόδοση</t>
  </si>
  <si>
    <t>Ενέργεια</t>
  </si>
  <si>
    <t>Κόστος</t>
  </si>
  <si>
    <t>Ωριμότητα</t>
  </si>
  <si>
    <t>Παραπρ/τα</t>
  </si>
  <si>
    <t>Ενσωμάτωση</t>
  </si>
  <si>
    <t>Δεδομένα WSM Scores</t>
  </si>
  <si>
    <t>Δεδομένα Ανάλυσης Ευαισθησίας</t>
  </si>
  <si>
    <t>Σεν. Α</t>
  </si>
  <si>
    <t>Σεν. Β</t>
  </si>
  <si>
    <t>Σεν. 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</si>
</sst>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2"/>
      <color theme="1"/>
      <name val="Calibri"/>
      <scheme val="minor"/>
    </font>
    <font>
      <b/>
      <sz val="14"/>
      <color rgb="FF1F4E79"/>
      <name val="Aptos Narrow"/>
    </font>
    <font>
      <i/>
      <sz val="11"/>
      <color rgb="FF2E75B6"/>
      <name val="Aptos Narrow"/>
    </font>
    <font>
      <i/>
      <sz val="10"/>
      <color rgb="FF808080"/>
      <name val="Aptos Narrow"/>
    </font>
    <font>
      <b/>
      <sz val="12"/>
      <color rgb="FF1F4E79"/>
      <name val="Aptos Narrow"/>
    </font>
    <font>
      <sz val="12"/>
      <name val="Calibri"/>
      <scheme val="minor"/>
    </font>
    <font>
      <b/>
      <sz val="11"/>
      <color rgb="FFFFFFFF"/>
      <name val="Aptos Narrow"/>
    </font>
    <font>
      <sz val="11"/>
      <name val="Aptos Narrow"/>
    </font>
    <font>
      <b/>
      <sz val="11"/>
      <name val="Aptos Narrow"/>
    </font>
    <font>
      <b/>
      <sz val="10"/>
      <name val="Aptos Narrow"/>
    </font>
    <font>
      <b/>
      <sz val="10"/>
      <color rgb="FFFFFFFF"/>
      <name val="Aptos Narrow"/>
    </font>
    <font>
      <sz val="10"/>
      <name val="Aptos Narrow"/>
    </font>
    <font>
      <sz val="11"/>
      <color rgb="FF008000"/>
      <name val="Aptos Narrow"/>
    </font>
    <font>
      <b/>
      <sz val="12"/>
      <color rgb="FF000000"/>
      <name val="Aptos Narrow"/>
    </font>
    <font>
      <sz val="11"/>
      <color rgb="FF000000"/>
      <name val="Aptos Narrow"/>
    </font>
    <font>
      <b/>
      <sz val="12"/>
      <color rgb="FFC00000"/>
      <name val="Aptos Narrow"/>
    </font>
    <font>
      <i/>
      <sz val="9"/>
      <color rgb="FF808080"/>
      <name val="Aptos Narrow"/>
    </font>
    <font>
      <b/>
      <sz val="11"/>
      <color rgb="FFC00000"/>
      <name val="Aptos Narrow"/>
    </font>
    <font>
      <sz val="11"/>
      <color rgb="FF333333"/>
      <name val="Aptos Narrow"/>
    </font>
    <font>
      <b/>
      <sz val="10"/>
      <color rgb="FF808080"/>
      <name val="Aptos Narrow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FFFFFF"/>
      </patternFill>
    </fill>
    <fill>
      <patternFill patternType="solid">
        <fgColor rgb="FF2E75B6"/>
      </patternFill>
    </fill>
    <fill>
      <patternFill patternType="solid">
        <fgColor rgb="FFE8F0FE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1F4E79"/>
      </bottom>
      <diagonal/>
    </border>
    <border>
      <left/>
      <right/>
      <top style="double">
        <color rgb="FF1F4E79"/>
      </top>
      <bottom style="double">
        <color rgb="FF1F4E79"/>
      </bottom>
      <diagonal/>
    </border>
    <border>
      <left/>
      <right/>
      <top style="double">
        <color rgb="FF1F4E79"/>
      </top>
      <bottom/>
      <diagonal/>
    </border>
  </borders>
  <cellStyleXfs count="1">
    <xf numFmtId="0" fontId="0" fillId="0" borderId="1"/>
  </cellStyleXfs>
  <cellXfs count="57">
    <xf numFmtId="0" fontId="0" fillId="0" borderId="1" xfId="0"/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9" fontId="7" fillId="3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9" fontId="7" fillId="4" borderId="0" xfId="0" applyNumberFormat="1" applyFont="1" applyFill="1" applyBorder="1" applyAlignment="1">
      <alignment vertical="center"/>
    </xf>
    <xf numFmtId="0" fontId="8" fillId="0" borderId="3" xfId="0" applyFont="1" applyBorder="1" applyAlignment="1">
      <alignment vertical="top"/>
    </xf>
    <xf numFmtId="9" fontId="8" fillId="0" borderId="3" xfId="0" applyNumberFormat="1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6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11" fillId="6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vertical="center" wrapText="1"/>
    </xf>
    <xf numFmtId="9" fontId="12" fillId="3" borderId="0" xfId="0" applyNumberFormat="1" applyFont="1" applyFill="1" applyBorder="1" applyAlignment="1">
      <alignment vertical="center"/>
    </xf>
    <xf numFmtId="2" fontId="12" fillId="3" borderId="0" xfId="0" applyNumberFormat="1" applyFont="1" applyFill="1" applyBorder="1" applyAlignment="1">
      <alignment horizontal="center" vertical="center"/>
    </xf>
    <xf numFmtId="9" fontId="12" fillId="4" borderId="0" xfId="0" applyNumberFormat="1" applyFont="1" applyFill="1" applyBorder="1" applyAlignment="1">
      <alignment vertical="center"/>
    </xf>
    <xf numFmtId="2" fontId="12" fillId="4" borderId="0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2" fontId="13" fillId="0" borderId="3" xfId="0" applyNumberFormat="1" applyFont="1" applyBorder="1" applyAlignment="1">
      <alignment horizontal="center" vertical="top"/>
    </xf>
    <xf numFmtId="2" fontId="14" fillId="3" borderId="0" xfId="0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164" fontId="14" fillId="3" borderId="0" xfId="0" applyNumberFormat="1" applyFont="1" applyFill="1" applyBorder="1" applyAlignment="1">
      <alignment horizontal="center" vertical="center"/>
    </xf>
    <xf numFmtId="2" fontId="14" fillId="4" borderId="0" xfId="0" applyNumberFormat="1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164" fontId="14" fillId="4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vertical="top"/>
    </xf>
    <xf numFmtId="2" fontId="15" fillId="0" borderId="0" xfId="0" applyNumberFormat="1" applyFont="1" applyBorder="1" applyAlignment="1">
      <alignment vertical="top"/>
    </xf>
    <xf numFmtId="0" fontId="9" fillId="3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9" fontId="7" fillId="3" borderId="0" xfId="0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vertical="center"/>
    </xf>
    <xf numFmtId="9" fontId="7" fillId="4" borderId="0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9" fontId="8" fillId="0" borderId="4" xfId="0" applyNumberFormat="1" applyFont="1" applyBorder="1" applyAlignment="1">
      <alignment horizontal="center" vertical="top"/>
    </xf>
    <xf numFmtId="0" fontId="16" fillId="0" borderId="0" xfId="0" applyFont="1" applyBorder="1" applyAlignment="1">
      <alignment vertical="top" wrapText="1"/>
    </xf>
    <xf numFmtId="0" fontId="10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top"/>
    </xf>
    <xf numFmtId="0" fontId="18" fillId="0" borderId="0" xfId="0" applyFont="1" applyBorder="1" applyAlignment="1">
      <alignment vertical="top" wrapText="1"/>
    </xf>
    <xf numFmtId="0" fontId="19" fillId="0" borderId="0" xfId="0" applyFont="1" applyBorder="1" applyAlignment="1">
      <alignment vertical="top"/>
    </xf>
    <xf numFmtId="0" fontId="10" fillId="2" borderId="0" xfId="0" applyFont="1" applyFill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2" fontId="11" fillId="0" borderId="0" xfId="0" applyNumberFormat="1" applyFont="1" applyBorder="1" applyAlignment="1">
      <alignment horizontal="center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>
                <a:solidFill>
                  <a:srgbClr val="1F4E79"/>
                </a:solidFill>
                <a:latin typeface="Aptos Narrow"/>
              </a:defRPr>
            </a:pPr>
            <a:r>
              <a:rPr lang="el-GR" sz="900" b="0">
                <a:solidFill>
                  <a:srgbClr val="1F4E79"/>
                </a:solidFill>
                <a:latin typeface="Aptos Narrow"/>
              </a:rPr>
              <a:t>Πολυκριτηριακή Αξιολόγηση Τεχνολογιών (</a:t>
            </a:r>
            <a:r>
              <a:rPr lang="en-US" sz="900" b="0">
                <a:solidFill>
                  <a:srgbClr val="1F4E79"/>
                </a:solidFill>
                <a:latin typeface="Aptos Narrow"/>
              </a:rPr>
              <a:t>WSM)
</a:t>
            </a:r>
            <a:r>
              <a:rPr lang="el-GR" sz="900" b="0">
                <a:solidFill>
                  <a:srgbClr val="1F4E79"/>
                </a:solidFill>
                <a:latin typeface="Aptos Narrow"/>
              </a:rPr>
              <a:t>Κλίμακα 1-5</a:t>
            </a:r>
            <a:endParaRPr lang="el-GR"/>
          </a:p>
        </c:rich>
      </c:tx>
      <c:overlay val="0"/>
      <c:spPr>
        <a:noFill/>
        <a:ln>
          <a:noFill/>
        </a:ln>
      </c:sp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Διαγράμματα!$B$6</c:f>
              <c:strCache>
                <c:ptCount val="1"/>
                <c:pt idx="0">
                  <c:v>Απόδοση</c:v>
                </c:pt>
              </c:strCache>
            </c:strRef>
          </c:tx>
          <c:spPr>
            <a:ln w="23813">
              <a:solidFill>
                <a:srgbClr val="FF9800"/>
              </a:solidFill>
            </a:ln>
          </c:spPr>
          <c:marker>
            <c:symbol val="circle"/>
            <c:size val="5"/>
            <c:spPr>
              <a:solidFill>
                <a:srgbClr val="FF9A00">
                  <a:alpha val="18823"/>
                </a:srgbClr>
              </a:solidFill>
            </c:spPr>
          </c:marker>
          <c:cat>
            <c:strRef>
              <c:f>Διαγράμματα!$C$5:$F$5</c:f>
              <c:strCache>
                <c:ptCount val="4"/>
                <c:pt idx="0">
                  <c:v>Οζονισμός</c:v>
                </c:pt>
                <c:pt idx="1">
                  <c:v>PAC/GAC</c:v>
                </c:pt>
                <c:pt idx="2">
                  <c:v>UV/H₂O₂</c:v>
                </c:pt>
                <c:pt idx="3">
                  <c:v>Υβριδικό</c:v>
                </c:pt>
              </c:strCache>
            </c:strRef>
          </c:cat>
          <c:val>
            <c:numRef>
              <c:f>Διαγράμματα!$C$6:$F$6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CA-430A-959D-82C2031954EA}"/>
            </c:ext>
          </c:extLst>
        </c:ser>
        <c:ser>
          <c:idx val="1"/>
          <c:order val="1"/>
          <c:tx>
            <c:strRef>
              <c:f>Διαγράμματα!$B$7</c:f>
              <c:strCache>
                <c:ptCount val="1"/>
                <c:pt idx="0">
                  <c:v>Ενέργεια</c:v>
                </c:pt>
              </c:strCache>
            </c:strRef>
          </c:tx>
          <c:spPr>
            <a:ln w="23813">
              <a:solidFill>
                <a:srgbClr val="2196F3"/>
              </a:solidFill>
            </a:ln>
          </c:spPr>
          <c:marker>
            <c:symbol val="circle"/>
            <c:size val="5"/>
            <c:spPr>
              <a:solidFill>
                <a:srgbClr val="2095F4">
                  <a:alpha val="18823"/>
                </a:srgbClr>
              </a:solidFill>
            </c:spPr>
          </c:marker>
          <c:cat>
            <c:strRef>
              <c:f>Διαγράμματα!$C$5:$F$5</c:f>
              <c:strCache>
                <c:ptCount val="4"/>
                <c:pt idx="0">
                  <c:v>Οζονισμός</c:v>
                </c:pt>
                <c:pt idx="1">
                  <c:v>PAC/GAC</c:v>
                </c:pt>
                <c:pt idx="2">
                  <c:v>UV/H₂O₂</c:v>
                </c:pt>
                <c:pt idx="3">
                  <c:v>Υβριδικό</c:v>
                </c:pt>
              </c:strCache>
            </c:strRef>
          </c:cat>
          <c:val>
            <c:numRef>
              <c:f>Διαγράμματα!$C$7:$F$7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CA-430A-959D-82C2031954EA}"/>
            </c:ext>
          </c:extLst>
        </c:ser>
        <c:ser>
          <c:idx val="2"/>
          <c:order val="2"/>
          <c:tx>
            <c:strRef>
              <c:f>Διαγράμματα!$B$8</c:f>
              <c:strCache>
                <c:ptCount val="1"/>
                <c:pt idx="0">
                  <c:v>Κόστος</c:v>
                </c:pt>
              </c:strCache>
            </c:strRef>
          </c:tx>
          <c:spPr>
            <a:ln w="23813">
              <a:solidFill>
                <a:srgbClr val="F44336"/>
              </a:solidFill>
            </a:ln>
          </c:spPr>
          <c:marker>
            <c:symbol val="circle"/>
            <c:size val="5"/>
            <c:spPr>
              <a:solidFill>
                <a:srgbClr val="F44535">
                  <a:alpha val="18823"/>
                </a:srgbClr>
              </a:solidFill>
            </c:spPr>
          </c:marker>
          <c:cat>
            <c:strRef>
              <c:f>Διαγράμματα!$C$5:$F$5</c:f>
              <c:strCache>
                <c:ptCount val="4"/>
                <c:pt idx="0">
                  <c:v>Οζονισμός</c:v>
                </c:pt>
                <c:pt idx="1">
                  <c:v>PAC/GAC</c:v>
                </c:pt>
                <c:pt idx="2">
                  <c:v>UV/H₂O₂</c:v>
                </c:pt>
                <c:pt idx="3">
                  <c:v>Υβριδικό</c:v>
                </c:pt>
              </c:strCache>
            </c:strRef>
          </c:cat>
          <c:val>
            <c:numRef>
              <c:f>Διαγράμματα!$C$8:$F$8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CA-430A-959D-82C2031954EA}"/>
            </c:ext>
          </c:extLst>
        </c:ser>
        <c:ser>
          <c:idx val="3"/>
          <c:order val="3"/>
          <c:tx>
            <c:strRef>
              <c:f>Διαγράμματα!$B$9</c:f>
              <c:strCache>
                <c:ptCount val="1"/>
                <c:pt idx="0">
                  <c:v>Ωριμότητα</c:v>
                </c:pt>
              </c:strCache>
            </c:strRef>
          </c:tx>
          <c:spPr>
            <a:ln w="23813">
              <a:solidFill>
                <a:srgbClr val="9C27B0"/>
              </a:solidFill>
            </a:ln>
          </c:spPr>
          <c:marker>
            <c:symbol val="circle"/>
            <c:size val="5"/>
            <c:spPr>
              <a:solidFill>
                <a:srgbClr val="9A25AF">
                  <a:alpha val="18823"/>
                </a:srgbClr>
              </a:solidFill>
            </c:spPr>
          </c:marker>
          <c:cat>
            <c:strRef>
              <c:f>Διαγράμματα!$C$5:$F$5</c:f>
              <c:strCache>
                <c:ptCount val="4"/>
                <c:pt idx="0">
                  <c:v>Οζονισμός</c:v>
                </c:pt>
                <c:pt idx="1">
                  <c:v>PAC/GAC</c:v>
                </c:pt>
                <c:pt idx="2">
                  <c:v>UV/H₂O₂</c:v>
                </c:pt>
                <c:pt idx="3">
                  <c:v>Υβριδικό</c:v>
                </c:pt>
              </c:strCache>
            </c:strRef>
          </c:cat>
          <c:val>
            <c:numRef>
              <c:f>Διαγράμματα!$C$9:$F$9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CA-430A-959D-82C2031954EA}"/>
            </c:ext>
          </c:extLst>
        </c:ser>
        <c:ser>
          <c:idx val="4"/>
          <c:order val="4"/>
          <c:tx>
            <c:strRef>
              <c:f>Διαγράμματα!$B$10</c:f>
              <c:strCache>
                <c:ptCount val="1"/>
                <c:pt idx="0">
                  <c:v>Παραπρ/τα</c:v>
                </c:pt>
              </c:strCache>
            </c:strRef>
          </c:tx>
          <c:spPr>
            <a:ln w="19050"/>
          </c:spPr>
          <c:marker>
            <c:symbol val="circle"/>
            <c:size val="5"/>
          </c:marker>
          <c:cat>
            <c:strRef>
              <c:f>Διαγράμματα!$C$5:$F$5</c:f>
              <c:strCache>
                <c:ptCount val="4"/>
                <c:pt idx="0">
                  <c:v>Οζονισμός</c:v>
                </c:pt>
                <c:pt idx="1">
                  <c:v>PAC/GAC</c:v>
                </c:pt>
                <c:pt idx="2">
                  <c:v>UV/H₂O₂</c:v>
                </c:pt>
                <c:pt idx="3">
                  <c:v>Υβριδικό</c:v>
                </c:pt>
              </c:strCache>
            </c:strRef>
          </c:cat>
          <c:val>
            <c:numRef>
              <c:f>Διαγράμματα!$C$10:$F$10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CA-430A-959D-82C2031954EA}"/>
            </c:ext>
          </c:extLst>
        </c:ser>
        <c:ser>
          <c:idx val="5"/>
          <c:order val="5"/>
          <c:tx>
            <c:strRef>
              <c:f>Διαγράμματα!$B$11</c:f>
              <c:strCache>
                <c:ptCount val="1"/>
                <c:pt idx="0">
                  <c:v>Ενσωμάτωση</c:v>
                </c:pt>
              </c:strCache>
            </c:strRef>
          </c:tx>
          <c:spPr>
            <a:ln w="19050"/>
          </c:spPr>
          <c:marker>
            <c:symbol val="circle"/>
            <c:size val="5"/>
          </c:marker>
          <c:cat>
            <c:strRef>
              <c:f>Διαγράμματα!$C$5:$F$5</c:f>
              <c:strCache>
                <c:ptCount val="4"/>
                <c:pt idx="0">
                  <c:v>Οζονισμός</c:v>
                </c:pt>
                <c:pt idx="1">
                  <c:v>PAC/GAC</c:v>
                </c:pt>
                <c:pt idx="2">
                  <c:v>UV/H₂O₂</c:v>
                </c:pt>
                <c:pt idx="3">
                  <c:v>Υβριδικό</c:v>
                </c:pt>
              </c:strCache>
            </c:strRef>
          </c:cat>
          <c:val>
            <c:numRef>
              <c:f>Διαγράμματα!$C$11:$F$11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0CA-430A-959D-82C203195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696591"/>
        <c:axId val="18385202"/>
      </c:radarChart>
      <c:catAx>
        <c:axId val="79696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</a:defRPr>
            </a:pPr>
            <a:endParaRPr lang="el-GR"/>
          </a:p>
        </c:txPr>
        <c:crossAx val="18385202"/>
        <c:crosses val="autoZero"/>
        <c:auto val="1"/>
        <c:lblAlgn val="ctr"/>
        <c:lblOffset val="0"/>
        <c:tickMarkSkip val="1"/>
        <c:noMultiLvlLbl val="1"/>
      </c:catAx>
      <c:valAx>
        <c:axId val="18385202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</a:defRPr>
            </a:pPr>
            <a:endParaRPr lang="el-GR"/>
          </a:p>
        </c:txPr>
        <c:crossAx val="79696591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/>
        <a:lstStyle/>
        <a:p>
          <a:pPr>
            <a:defRPr sz="750" b="0">
              <a:solidFill>
                <a:schemeClr val="tx1">
                  <a:lumMod val="65000"/>
                  <a:lumOff val="35000"/>
                </a:schemeClr>
              </a:solidFill>
              <a:latin typeface="Aptos Narrow"/>
            </a:defRPr>
          </a:pPr>
          <a:endParaRPr lang="el-GR"/>
        </a:p>
      </c:txPr>
    </c:legend>
    <c:plotVisOnly val="1"/>
    <c:dispBlanksAs val="gap"/>
    <c:showDLblsOverMax val="0"/>
    <c:extLst/>
  </c:chart>
  <c:spPr>
    <a:solidFill>
      <a:srgbClr val="FFFFFF"/>
    </a:solidFill>
    <a:ln w="9525">
      <a:solidFill>
        <a:schemeClr val="tx1">
          <a:lumMod val="15000"/>
          <a:lumOff val="85000"/>
        </a:schemeClr>
      </a:solidFill>
    </a:ln>
  </c:spPr>
  <c:txPr>
    <a:bodyPr/>
    <a:lstStyle/>
    <a:p>
      <a:pPr>
        <a:defRPr b="0">
          <a:solidFill>
            <a:schemeClr val="tx1">
              <a:lumMod val="65000"/>
              <a:lumOff val="35000"/>
            </a:schemeClr>
          </a:solidFill>
          <a:latin typeface="Aptos Narrow"/>
        </a:defRPr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>
                <a:solidFill>
                  <a:srgbClr val="1F4E79"/>
                </a:solidFill>
                <a:latin typeface="Aptos Narrow"/>
              </a:defRPr>
            </a:pPr>
            <a:r>
              <a:rPr lang="el-GR" sz="900" b="0">
                <a:solidFill>
                  <a:srgbClr val="1F4E79"/>
                </a:solidFill>
                <a:latin typeface="Aptos Narrow"/>
              </a:rPr>
              <a:t>Συνολικό Σκορ </a:t>
            </a:r>
            <a:r>
              <a:rPr lang="en-US" sz="900" b="0">
                <a:solidFill>
                  <a:srgbClr val="1F4E79"/>
                </a:solidFill>
                <a:latin typeface="Aptos Narrow"/>
              </a:rPr>
              <a:t>WSM </a:t>
            </a:r>
            <a:r>
              <a:rPr lang="el-GR" sz="900" b="0">
                <a:solidFill>
                  <a:srgbClr val="1F4E79"/>
                </a:solidFill>
                <a:latin typeface="Aptos Narrow"/>
              </a:rPr>
              <a:t>ανά Τεχνολογία</a:t>
            </a:r>
            <a:endParaRPr lang="el-GR"/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Διαγράμματα!$B$16</c:f>
              <c:strCache>
                <c:ptCount val="1"/>
                <c:pt idx="0">
                  <c:v>Οζονισμός</c:v>
                </c:pt>
              </c:strCache>
            </c:strRef>
          </c:tx>
          <c:spPr>
            <a:solidFill>
              <a:srgbClr val="2E75B6"/>
            </a:solidFill>
            <a:ln w="0">
              <a:noFill/>
              <a:prstDash val="solid"/>
            </a:ln>
          </c:spPr>
          <c:invertIfNegative val="0"/>
          <c:dLbls>
            <c:numFmt formatCode="0.00" sourceLinked="0"/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Διαγράμματα!$C$15</c:f>
              <c:strCache>
                <c:ptCount val="1"/>
                <c:pt idx="0">
                  <c:v>Σκορ WSM</c:v>
                </c:pt>
              </c:strCache>
            </c:strRef>
          </c:cat>
          <c:val>
            <c:numRef>
              <c:f>Διαγράμματα!$C$16</c:f>
              <c:numCache>
                <c:formatCode>0.00</c:formatCode>
                <c:ptCount val="1"/>
                <c:pt idx="0">
                  <c:v>3.7499999999999996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4-4C7C-AAA1-93EE4B0CB6BC}"/>
            </c:ext>
          </c:extLst>
        </c:ser>
        <c:ser>
          <c:idx val="1"/>
          <c:order val="1"/>
          <c:tx>
            <c:strRef>
              <c:f>Διαγράμματα!$B$17</c:f>
              <c:strCache>
                <c:ptCount val="1"/>
                <c:pt idx="0">
                  <c:v>PAC/GAC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Διαγράμματα!$C$15</c:f>
              <c:strCache>
                <c:ptCount val="1"/>
                <c:pt idx="0">
                  <c:v>Σκορ WSM</c:v>
                </c:pt>
              </c:strCache>
            </c:strRef>
          </c:cat>
          <c:val>
            <c:numRef>
              <c:f>Διαγράμματα!$C$17</c:f>
              <c:numCache>
                <c:formatCode>0.00</c:formatCode>
                <c:ptCount val="1"/>
                <c:pt idx="0">
                  <c:v>3.95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14-4C7C-AAA1-93EE4B0CB6BC}"/>
            </c:ext>
          </c:extLst>
        </c:ser>
        <c:ser>
          <c:idx val="2"/>
          <c:order val="2"/>
          <c:tx>
            <c:strRef>
              <c:f>Διαγράμματα!$B$18</c:f>
              <c:strCache>
                <c:ptCount val="1"/>
                <c:pt idx="0">
                  <c:v>UV/H₂O₂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Διαγράμματα!$C$15</c:f>
              <c:strCache>
                <c:ptCount val="1"/>
                <c:pt idx="0">
                  <c:v>Σκορ WSM</c:v>
                </c:pt>
              </c:strCache>
            </c:strRef>
          </c:cat>
          <c:val>
            <c:numRef>
              <c:f>Διαγράμματα!$C$18</c:f>
              <c:numCache>
                <c:formatCode>0.00</c:formatCode>
                <c:ptCount val="1"/>
                <c:pt idx="0">
                  <c:v>3.1499999999999995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14-4C7C-AAA1-93EE4B0CB6BC}"/>
            </c:ext>
          </c:extLst>
        </c:ser>
        <c:ser>
          <c:idx val="3"/>
          <c:order val="3"/>
          <c:tx>
            <c:strRef>
              <c:f>Διαγράμματα!$B$19</c:f>
              <c:strCache>
                <c:ptCount val="1"/>
                <c:pt idx="0">
                  <c:v>Υβριδικό O₃/BAC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Διαγράμματα!$C$15</c:f>
              <c:strCache>
                <c:ptCount val="1"/>
                <c:pt idx="0">
                  <c:v>Σκορ WSM</c:v>
                </c:pt>
              </c:strCache>
            </c:strRef>
          </c:cat>
          <c:val>
            <c:numRef>
              <c:f>Διαγράμματα!$C$19</c:f>
              <c:numCache>
                <c:formatCode>0.00</c:formatCode>
                <c:ptCount val="1"/>
                <c:pt idx="0">
                  <c:v>3.6500000000000004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14-4C7C-AAA1-93EE4B0CB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422184"/>
        <c:axId val="15238203"/>
      </c:barChart>
      <c:catAx>
        <c:axId val="20422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</a:defRPr>
            </a:pPr>
            <a:endParaRPr lang="el-GR"/>
          </a:p>
        </c:txPr>
        <c:crossAx val="15238203"/>
        <c:crosses val="autoZero"/>
        <c:auto val="1"/>
        <c:lblAlgn val="ctr"/>
        <c:lblOffset val="0"/>
        <c:tickMarkSkip val="1"/>
        <c:noMultiLvlLbl val="1"/>
      </c:catAx>
      <c:valAx>
        <c:axId val="15238203"/>
        <c:scaling>
          <c:orientation val="minMax"/>
          <c:max val="5"/>
          <c:min val="0"/>
        </c:scaling>
        <c:delete val="0"/>
        <c:axPos val="b"/>
        <c:majorGridlines>
          <c:spPr>
            <a:ln w="9525"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/>
                  </a:defRPr>
                </a:pPr>
                <a:r>
                  <a:rPr lang="el-GR" b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/>
                  </a:rPr>
                  <a:t>Σταθμισμένο Σκορ</a:t>
                </a:r>
                <a:endParaRPr lang="el-GR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ln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</a:defRPr>
            </a:pPr>
            <a:endParaRPr lang="el-GR"/>
          </a:p>
        </c:txPr>
        <c:crossAx val="2042218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  <c:extLst/>
  </c:chart>
  <c:spPr>
    <a:solidFill>
      <a:srgbClr val="FFFFFF"/>
    </a:solidFill>
    <a:ln w="9525">
      <a:solidFill>
        <a:schemeClr val="tx1">
          <a:lumMod val="15000"/>
          <a:lumOff val="85000"/>
        </a:schemeClr>
      </a:solidFill>
    </a:ln>
  </c:spPr>
  <c:txPr>
    <a:bodyPr/>
    <a:lstStyle/>
    <a:p>
      <a:pPr>
        <a:defRPr b="0">
          <a:solidFill>
            <a:schemeClr val="tx1">
              <a:lumMod val="65000"/>
              <a:lumOff val="35000"/>
            </a:schemeClr>
          </a:solidFill>
          <a:latin typeface="Aptos Narrow"/>
        </a:defRPr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>
                <a:solidFill>
                  <a:srgbClr val="1F4E79"/>
                </a:solidFill>
                <a:latin typeface="Aptos Narrow"/>
              </a:defRPr>
            </a:pPr>
            <a:r>
              <a:rPr lang="el-GR" sz="900" b="0">
                <a:solidFill>
                  <a:srgbClr val="1F4E79"/>
                </a:solidFill>
                <a:latin typeface="Aptos Narrow"/>
              </a:rPr>
              <a:t>Ανάλυση Ευαισθησίας: Σκορ </a:t>
            </a:r>
            <a:r>
              <a:rPr lang="en-US" sz="900" b="0">
                <a:solidFill>
                  <a:srgbClr val="1F4E79"/>
                </a:solidFill>
                <a:latin typeface="Aptos Narrow"/>
              </a:rPr>
              <a:t>WSM </a:t>
            </a:r>
            <a:r>
              <a:rPr lang="el-GR" sz="900" b="0">
                <a:solidFill>
                  <a:srgbClr val="1F4E79"/>
                </a:solidFill>
                <a:latin typeface="Aptos Narrow"/>
              </a:rPr>
              <a:t>ανά Σενάριο Στάθμισης</a:t>
            </a:r>
            <a:endParaRPr lang="el-GR"/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Διαγράμματα!$B$24</c:f>
              <c:strCache>
                <c:ptCount val="1"/>
                <c:pt idx="0">
                  <c:v>Οζονισμός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Διαγράμματα!$C$23:$F$23</c:f>
              <c:strCache>
                <c:ptCount val="4"/>
                <c:pt idx="0">
                  <c:v>Βασικό</c:v>
                </c:pt>
                <c:pt idx="1">
                  <c:v>Σεν. Α</c:v>
                </c:pt>
                <c:pt idx="2">
                  <c:v>Σεν. Β</c:v>
                </c:pt>
                <c:pt idx="3">
                  <c:v>Σεν. Γ</c:v>
                </c:pt>
              </c:strCache>
            </c:strRef>
          </c:cat>
          <c:val>
            <c:numRef>
              <c:f>Διαγράμματα!$C$24:$F$24</c:f>
              <c:numCache>
                <c:formatCode>0.00</c:formatCode>
                <c:ptCount val="4"/>
                <c:pt idx="0">
                  <c:v>3.7499999999999996</c:v>
                </c:pt>
                <c:pt idx="1">
                  <c:v>3.8</c:v>
                </c:pt>
                <c:pt idx="2">
                  <c:v>3.4999999999999996</c:v>
                </c:pt>
                <c:pt idx="3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2-4A7D-BB9F-B03AFF6A52C2}"/>
            </c:ext>
          </c:extLst>
        </c:ser>
        <c:ser>
          <c:idx val="1"/>
          <c:order val="1"/>
          <c:tx>
            <c:strRef>
              <c:f>Διαγράμματα!$B$25</c:f>
              <c:strCache>
                <c:ptCount val="1"/>
                <c:pt idx="0">
                  <c:v>PAC/GAC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Διαγράμματα!$C$23:$F$23</c:f>
              <c:strCache>
                <c:ptCount val="4"/>
                <c:pt idx="0">
                  <c:v>Βασικό</c:v>
                </c:pt>
                <c:pt idx="1">
                  <c:v>Σεν. Α</c:v>
                </c:pt>
                <c:pt idx="2">
                  <c:v>Σεν. Β</c:v>
                </c:pt>
                <c:pt idx="3">
                  <c:v>Σεν. Γ</c:v>
                </c:pt>
              </c:strCache>
            </c:strRef>
          </c:cat>
          <c:val>
            <c:numRef>
              <c:f>Διαγράμματα!$C$25:$F$25</c:f>
              <c:numCache>
                <c:formatCode>0.00</c:formatCode>
                <c:ptCount val="4"/>
                <c:pt idx="0">
                  <c:v>3.95</c:v>
                </c:pt>
                <c:pt idx="1">
                  <c:v>3.9999999999999996</c:v>
                </c:pt>
                <c:pt idx="2">
                  <c:v>3.8</c:v>
                </c:pt>
                <c:pt idx="3">
                  <c:v>4.1500000000000004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2-4A7D-BB9F-B03AFF6A52C2}"/>
            </c:ext>
          </c:extLst>
        </c:ser>
        <c:ser>
          <c:idx val="2"/>
          <c:order val="2"/>
          <c:tx>
            <c:strRef>
              <c:f>Διαγράμματα!$B$26</c:f>
              <c:strCache>
                <c:ptCount val="1"/>
                <c:pt idx="0">
                  <c:v>UV/H₂O₂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Διαγράμματα!$C$23:$F$23</c:f>
              <c:strCache>
                <c:ptCount val="4"/>
                <c:pt idx="0">
                  <c:v>Βασικό</c:v>
                </c:pt>
                <c:pt idx="1">
                  <c:v>Σεν. Α</c:v>
                </c:pt>
                <c:pt idx="2">
                  <c:v>Σεν. Β</c:v>
                </c:pt>
                <c:pt idx="3">
                  <c:v>Σεν. Γ</c:v>
                </c:pt>
              </c:strCache>
            </c:strRef>
          </c:cat>
          <c:val>
            <c:numRef>
              <c:f>Διαγράμματα!$C$26:$F$26</c:f>
              <c:numCache>
                <c:formatCode>0.00</c:formatCode>
                <c:ptCount val="4"/>
                <c:pt idx="0">
                  <c:v>3.1499999999999995</c:v>
                </c:pt>
                <c:pt idx="1">
                  <c:v>3.3499999999999996</c:v>
                </c:pt>
                <c:pt idx="2">
                  <c:v>2.75</c:v>
                </c:pt>
                <c:pt idx="3">
                  <c:v>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E2-4A7D-BB9F-B03AFF6A52C2}"/>
            </c:ext>
          </c:extLst>
        </c:ser>
        <c:ser>
          <c:idx val="3"/>
          <c:order val="3"/>
          <c:tx>
            <c:strRef>
              <c:f>Διαγράμματα!$B$27</c:f>
              <c:strCache>
                <c:ptCount val="1"/>
                <c:pt idx="0">
                  <c:v>Υβριδικό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Διαγράμματα!$C$23:$F$23</c:f>
              <c:strCache>
                <c:ptCount val="4"/>
                <c:pt idx="0">
                  <c:v>Βασικό</c:v>
                </c:pt>
                <c:pt idx="1">
                  <c:v>Σεν. Α</c:v>
                </c:pt>
                <c:pt idx="2">
                  <c:v>Σεν. Β</c:v>
                </c:pt>
                <c:pt idx="3">
                  <c:v>Σεν. Γ</c:v>
                </c:pt>
              </c:strCache>
            </c:strRef>
          </c:cat>
          <c:val>
            <c:numRef>
              <c:f>Διαγράμματα!$C$27:$F$27</c:f>
              <c:numCache>
                <c:formatCode>0.00</c:formatCode>
                <c:ptCount val="4"/>
                <c:pt idx="0">
                  <c:v>3.6500000000000004</c:v>
                </c:pt>
                <c:pt idx="1">
                  <c:v>3.8499999999999996</c:v>
                </c:pt>
                <c:pt idx="2">
                  <c:v>3.4000000000000004</c:v>
                </c:pt>
                <c:pt idx="3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E2-4A7D-BB9F-B03AFF6A5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3688017"/>
        <c:axId val="68885653"/>
      </c:barChart>
      <c:catAx>
        <c:axId val="1368801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</a:defRPr>
            </a:pPr>
            <a:endParaRPr lang="el-GR"/>
          </a:p>
        </c:txPr>
        <c:crossAx val="68885653"/>
        <c:crosses val="autoZero"/>
        <c:auto val="1"/>
        <c:lblAlgn val="ctr"/>
        <c:lblOffset val="0"/>
        <c:tickMarkSkip val="1"/>
        <c:noMultiLvlLbl val="1"/>
      </c:catAx>
      <c:valAx>
        <c:axId val="68885653"/>
        <c:scaling>
          <c:orientation val="minMax"/>
          <c:max val="5"/>
          <c:min val="0"/>
        </c:scaling>
        <c:delete val="0"/>
        <c:axPos val="l"/>
        <c:majorGridlines>
          <c:spPr>
            <a:ln w="9525"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/>
                  </a:defRPr>
                </a:pPr>
                <a:r>
                  <a:rPr lang="el-GR" b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/>
                  </a:rPr>
                  <a:t>Σκορ </a:t>
                </a:r>
                <a:r>
                  <a:rPr lang="en-US" b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/>
                  </a:rPr>
                  <a:t>WSM</a:t>
                </a:r>
                <a:endParaRPr lang="en-US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ln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</a:defRPr>
            </a:pPr>
            <a:endParaRPr lang="el-GR"/>
          </a:p>
        </c:txPr>
        <c:crossAx val="13688017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/>
        <a:lstStyle/>
        <a:p>
          <a:pPr>
            <a:defRPr sz="750" b="0">
              <a:solidFill>
                <a:schemeClr val="tx1">
                  <a:lumMod val="65000"/>
                  <a:lumOff val="35000"/>
                </a:schemeClr>
              </a:solidFill>
              <a:latin typeface="Aptos Narrow"/>
            </a:defRPr>
          </a:pPr>
          <a:endParaRPr lang="el-GR"/>
        </a:p>
      </c:txPr>
    </c:legend>
    <c:plotVisOnly val="1"/>
    <c:dispBlanksAs val="gap"/>
    <c:showDLblsOverMax val="0"/>
    <c:extLst/>
  </c:chart>
  <c:spPr>
    <a:solidFill>
      <a:srgbClr val="FFFFFF"/>
    </a:solidFill>
    <a:ln w="9525">
      <a:solidFill>
        <a:schemeClr val="tx1">
          <a:lumMod val="15000"/>
          <a:lumOff val="85000"/>
        </a:schemeClr>
      </a:solidFill>
    </a:ln>
  </c:spPr>
  <c:txPr>
    <a:bodyPr/>
    <a:lstStyle/>
    <a:p>
      <a:pPr>
        <a:defRPr b="0">
          <a:solidFill>
            <a:schemeClr val="tx1">
              <a:lumMod val="65000"/>
              <a:lumOff val="35000"/>
            </a:schemeClr>
          </a:solidFill>
          <a:latin typeface="Aptos Narrow"/>
        </a:defRPr>
      </a:pPr>
      <a:endParaRPr lang="el-G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12</xdr:row>
      <xdr:rowOff>95250</xdr:rowOff>
    </xdr:from>
    <xdr:to>
      <xdr:col>6</xdr:col>
      <xdr:colOff>457200</xdr:colOff>
      <xdr:row>33</xdr:row>
      <xdr:rowOff>95250</xdr:rowOff>
    </xdr:to>
    <xdr:graphicFrame macro="">
      <xdr:nvGraphicFramePr>
        <xdr:cNvPr id="2" name="Radar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552450</xdr:colOff>
      <xdr:row>12</xdr:row>
      <xdr:rowOff>95250</xdr:rowOff>
    </xdr:from>
    <xdr:to>
      <xdr:col>15</xdr:col>
      <xdr:colOff>190500</xdr:colOff>
      <xdr:row>33</xdr:row>
      <xdr:rowOff>95250</xdr:rowOff>
    </xdr:to>
    <xdr:graphicFrame macro="">
      <xdr:nvGraphicFramePr>
        <xdr:cNvPr id="3" name="WSMBarChar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95250</xdr:colOff>
      <xdr:row>35</xdr:row>
      <xdr:rowOff>0</xdr:rowOff>
    </xdr:from>
    <xdr:to>
      <xdr:col>15</xdr:col>
      <xdr:colOff>190500</xdr:colOff>
      <xdr:row>55</xdr:row>
      <xdr:rowOff>0</xdr:rowOff>
    </xdr:to>
    <xdr:graphicFrame macro="">
      <xdr:nvGraphicFramePr>
        <xdr:cNvPr id="4" name="SensitivityChart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DD58-1646-6D41-A8B1-81027D216958}">
  <dimension ref="B2:H25"/>
  <sheetViews>
    <sheetView showGridLines="0" tabSelected="1" workbookViewId="0"/>
  </sheetViews>
  <sheetFormatPr defaultColWidth="7.796875" defaultRowHeight="15" customHeight="1" x14ac:dyDescent="0.3"/>
  <cols>
    <col min="2" max="2" width="8.09765625" customWidth="1"/>
    <col min="3" max="3" width="22.5" customWidth="1"/>
    <col min="4" max="4" width="40" customWidth="1"/>
    <col min="5" max="5" width="35" customWidth="1"/>
    <col min="6" max="7" width="11.296875" customWidth="1"/>
  </cols>
  <sheetData>
    <row r="2" spans="2:8" ht="18.75" customHeight="1" x14ac:dyDescent="0.3">
      <c r="B2" s="1" t="s">
        <v>0</v>
      </c>
    </row>
    <row r="3" spans="2:8" ht="15" customHeight="1" x14ac:dyDescent="0.3">
      <c r="B3" s="2" t="s">
        <v>1</v>
      </c>
    </row>
    <row r="4" spans="2:8" ht="14.25" customHeight="1" x14ac:dyDescent="0.3">
      <c r="B4" s="3" t="s">
        <v>2</v>
      </c>
    </row>
    <row r="6" spans="2:8" ht="15.75" customHeight="1" x14ac:dyDescent="0.3">
      <c r="B6" s="4" t="s">
        <v>3</v>
      </c>
      <c r="C6" s="5"/>
      <c r="D6" s="5"/>
      <c r="E6" s="5"/>
      <c r="F6" s="5"/>
      <c r="G6" s="5"/>
      <c r="H6" s="5"/>
    </row>
    <row r="8" spans="2:8" ht="15" customHeight="1" x14ac:dyDescent="0.3"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</row>
    <row r="9" spans="2:8" ht="15" customHeight="1" x14ac:dyDescent="0.3">
      <c r="B9" s="7" t="s">
        <v>10</v>
      </c>
      <c r="C9" s="7" t="s">
        <v>11</v>
      </c>
      <c r="D9" s="7" t="s">
        <v>12</v>
      </c>
      <c r="E9" s="7" t="s">
        <v>13</v>
      </c>
      <c r="F9" s="7" t="s">
        <v>14</v>
      </c>
      <c r="G9" s="8">
        <v>0.25</v>
      </c>
    </row>
    <row r="10" spans="2:8" ht="15" customHeight="1" x14ac:dyDescent="0.3">
      <c r="B10" s="9" t="s">
        <v>15</v>
      </c>
      <c r="C10" s="9" t="s">
        <v>16</v>
      </c>
      <c r="D10" s="9" t="s">
        <v>17</v>
      </c>
      <c r="E10" s="9" t="s">
        <v>18</v>
      </c>
      <c r="F10" s="9" t="s">
        <v>14</v>
      </c>
      <c r="G10" s="10">
        <v>0.2</v>
      </c>
    </row>
    <row r="11" spans="2:8" ht="15" customHeight="1" x14ac:dyDescent="0.3">
      <c r="B11" s="7" t="s">
        <v>19</v>
      </c>
      <c r="C11" s="7" t="s">
        <v>20</v>
      </c>
      <c r="D11" s="7" t="s">
        <v>21</v>
      </c>
      <c r="E11" s="7" t="s">
        <v>22</v>
      </c>
      <c r="F11" s="7" t="s">
        <v>14</v>
      </c>
      <c r="G11" s="8">
        <v>0.15</v>
      </c>
    </row>
    <row r="12" spans="2:8" ht="15" customHeight="1" x14ac:dyDescent="0.3">
      <c r="B12" s="9" t="s">
        <v>23</v>
      </c>
      <c r="C12" s="9" t="s">
        <v>24</v>
      </c>
      <c r="D12" s="9" t="s">
        <v>25</v>
      </c>
      <c r="E12" s="9" t="s">
        <v>26</v>
      </c>
      <c r="F12" s="9" t="s">
        <v>14</v>
      </c>
      <c r="G12" s="10">
        <v>0.15</v>
      </c>
    </row>
    <row r="13" spans="2:8" ht="15" customHeight="1" x14ac:dyDescent="0.3">
      <c r="B13" s="7" t="s">
        <v>27</v>
      </c>
      <c r="C13" s="7" t="s">
        <v>28</v>
      </c>
      <c r="D13" s="7" t="s">
        <v>29</v>
      </c>
      <c r="E13" s="7" t="s">
        <v>30</v>
      </c>
      <c r="F13" s="7" t="s">
        <v>14</v>
      </c>
      <c r="G13" s="8">
        <v>0.15</v>
      </c>
    </row>
    <row r="14" spans="2:8" ht="15" customHeight="1" x14ac:dyDescent="0.3">
      <c r="B14" s="9" t="s">
        <v>31</v>
      </c>
      <c r="C14" s="9" t="s">
        <v>32</v>
      </c>
      <c r="D14" s="9" t="s">
        <v>33</v>
      </c>
      <c r="E14" s="9" t="s">
        <v>34</v>
      </c>
      <c r="F14" s="9" t="s">
        <v>14</v>
      </c>
      <c r="G14" s="10">
        <v>0.1</v>
      </c>
    </row>
    <row r="15" spans="2:8" ht="15" customHeight="1" x14ac:dyDescent="0.3">
      <c r="F15" s="11" t="s">
        <v>35</v>
      </c>
      <c r="G15" s="12">
        <f>SUM(G9:G14)</f>
        <v>1</v>
      </c>
    </row>
    <row r="17" spans="2:7" ht="86.25" customHeight="1" x14ac:dyDescent="0.3">
      <c r="B17" s="13" t="s">
        <v>36</v>
      </c>
      <c r="C17" s="14" t="s">
        <v>37</v>
      </c>
    </row>
    <row r="19" spans="2:7" ht="15.75" customHeight="1" x14ac:dyDescent="0.3">
      <c r="B19" s="4" t="s">
        <v>38</v>
      </c>
      <c r="C19" s="5"/>
      <c r="D19" s="5"/>
      <c r="E19" s="5"/>
      <c r="F19" s="5"/>
      <c r="G19" s="5"/>
    </row>
    <row r="21" spans="2:7" ht="15" customHeight="1" x14ac:dyDescent="0.3">
      <c r="B21" s="15" t="s">
        <v>4</v>
      </c>
      <c r="C21" s="15" t="s">
        <v>39</v>
      </c>
      <c r="D21" s="15" t="s">
        <v>40</v>
      </c>
      <c r="E21" s="15" t="s">
        <v>41</v>
      </c>
    </row>
    <row r="22" spans="2:7" ht="15" customHeight="1" x14ac:dyDescent="0.3">
      <c r="B22" s="7" t="s">
        <v>42</v>
      </c>
      <c r="C22" s="7" t="s">
        <v>43</v>
      </c>
      <c r="D22" s="7" t="s">
        <v>44</v>
      </c>
      <c r="E22" s="7" t="s">
        <v>45</v>
      </c>
    </row>
    <row r="23" spans="2:7" ht="15" customHeight="1" x14ac:dyDescent="0.3">
      <c r="B23" s="9" t="s">
        <v>46</v>
      </c>
      <c r="C23" s="9" t="s">
        <v>47</v>
      </c>
      <c r="D23" s="9" t="s">
        <v>48</v>
      </c>
      <c r="E23" s="9" t="s">
        <v>49</v>
      </c>
    </row>
    <row r="24" spans="2:7" ht="15" customHeight="1" x14ac:dyDescent="0.3">
      <c r="B24" s="7" t="s">
        <v>50</v>
      </c>
      <c r="C24" s="7" t="s">
        <v>51</v>
      </c>
      <c r="D24" s="7" t="s">
        <v>52</v>
      </c>
      <c r="E24" s="7" t="s">
        <v>53</v>
      </c>
    </row>
    <row r="25" spans="2:7" ht="15" customHeight="1" x14ac:dyDescent="0.3">
      <c r="B25" s="9" t="s">
        <v>54</v>
      </c>
      <c r="C25" s="9" t="s">
        <v>55</v>
      </c>
      <c r="D25" s="9" t="s">
        <v>56</v>
      </c>
      <c r="E25" s="9" t="s">
        <v>57</v>
      </c>
    </row>
  </sheetData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CC28-DFE8-EBB8-2C53-A96AD9E64108}">
  <dimension ref="B2:G23"/>
  <sheetViews>
    <sheetView showGridLines="0" workbookViewId="0">
      <selection activeCell="C22" sqref="C22"/>
    </sheetView>
  </sheetViews>
  <sheetFormatPr defaultColWidth="7.796875" defaultRowHeight="15" customHeight="1" x14ac:dyDescent="0.3"/>
  <cols>
    <col min="2" max="2" width="27.5" customWidth="1"/>
    <col min="3" max="5" width="22.5" customWidth="1"/>
    <col min="6" max="6" width="25" customWidth="1"/>
    <col min="7" max="7" width="10.59765625" customWidth="1"/>
  </cols>
  <sheetData>
    <row r="2" spans="2:7" ht="18.75" customHeight="1" x14ac:dyDescent="0.3">
      <c r="B2" s="1" t="s">
        <v>58</v>
      </c>
    </row>
    <row r="3" spans="2:7" ht="14.25" customHeight="1" x14ac:dyDescent="0.3">
      <c r="B3" s="3" t="s">
        <v>59</v>
      </c>
    </row>
    <row r="5" spans="2:7" ht="15" customHeight="1" x14ac:dyDescent="0.3">
      <c r="B5" s="16" t="s">
        <v>60</v>
      </c>
      <c r="C5" s="16" t="s">
        <v>61</v>
      </c>
      <c r="D5" s="16" t="s">
        <v>62</v>
      </c>
      <c r="E5" s="16" t="s">
        <v>63</v>
      </c>
      <c r="F5" s="16" t="s">
        <v>64</v>
      </c>
      <c r="G5" s="16" t="s">
        <v>9</v>
      </c>
    </row>
    <row r="6" spans="2:7" ht="15" customHeight="1" x14ac:dyDescent="0.3">
      <c r="B6" s="17" t="s">
        <v>65</v>
      </c>
      <c r="C6" s="18">
        <v>5</v>
      </c>
      <c r="D6" s="18">
        <v>4</v>
      </c>
      <c r="E6" s="18">
        <v>5</v>
      </c>
      <c r="F6" s="18">
        <v>5</v>
      </c>
      <c r="G6" s="8" cm="1">
        <f t="array" ref="G6">Κριτήρια_και_Βάρη!G9</f>
        <v>0.25</v>
      </c>
    </row>
    <row r="7" spans="2:7" ht="15" customHeight="1" x14ac:dyDescent="0.3">
      <c r="B7" s="19" t="s">
        <v>66</v>
      </c>
      <c r="C7" s="20">
        <v>3</v>
      </c>
      <c r="D7" s="20">
        <v>4</v>
      </c>
      <c r="E7" s="20">
        <v>2</v>
      </c>
      <c r="F7" s="20">
        <v>3</v>
      </c>
      <c r="G7" s="10" cm="1">
        <f t="array" ref="G7">Κριτήρια_και_Βάρη!G10</f>
        <v>0.2</v>
      </c>
    </row>
    <row r="8" spans="2:7" ht="15" customHeight="1" x14ac:dyDescent="0.3">
      <c r="B8" s="17" t="s">
        <v>67</v>
      </c>
      <c r="C8" s="18">
        <v>3</v>
      </c>
      <c r="D8" s="18">
        <v>3</v>
      </c>
      <c r="E8" s="18">
        <v>2</v>
      </c>
      <c r="F8" s="18">
        <v>3</v>
      </c>
      <c r="G8" s="8" cm="1">
        <f t="array" ref="G8">Κριτήρια_και_Βάρη!G11</f>
        <v>0.15</v>
      </c>
    </row>
    <row r="9" spans="2:7" ht="15" customHeight="1" x14ac:dyDescent="0.3">
      <c r="B9" s="19" t="s">
        <v>68</v>
      </c>
      <c r="C9" s="20">
        <v>4</v>
      </c>
      <c r="D9" s="20">
        <v>4</v>
      </c>
      <c r="E9" s="20">
        <v>3</v>
      </c>
      <c r="F9" s="20">
        <v>3</v>
      </c>
      <c r="G9" s="10" cm="1">
        <f t="array" ref="G9">Κριτήρια_και_Βάρη!G12</f>
        <v>0.15</v>
      </c>
    </row>
    <row r="10" spans="2:7" ht="15" customHeight="1" x14ac:dyDescent="0.3">
      <c r="B10" s="17" t="s">
        <v>69</v>
      </c>
      <c r="C10" s="18">
        <v>3</v>
      </c>
      <c r="D10" s="18">
        <v>4</v>
      </c>
      <c r="E10" s="18">
        <v>3</v>
      </c>
      <c r="F10" s="18">
        <v>4</v>
      </c>
      <c r="G10" s="8" cm="1">
        <f t="array" ref="G10">Κριτήρια_και_Βάρη!G13</f>
        <v>0.15</v>
      </c>
    </row>
    <row r="11" spans="2:7" ht="15" customHeight="1" x14ac:dyDescent="0.3">
      <c r="B11" s="19" t="s">
        <v>70</v>
      </c>
      <c r="C11" s="20">
        <v>4</v>
      </c>
      <c r="D11" s="20">
        <v>5</v>
      </c>
      <c r="E11" s="20">
        <v>3</v>
      </c>
      <c r="F11" s="20">
        <v>3</v>
      </c>
      <c r="G11" s="10" cm="1">
        <f t="array" ref="G11">Κριτήρια_και_Βάρη!G14</f>
        <v>0.1</v>
      </c>
    </row>
    <row r="14" spans="2:7" ht="15.75" customHeight="1" x14ac:dyDescent="0.3">
      <c r="B14" s="4" t="s">
        <v>71</v>
      </c>
      <c r="C14" s="5"/>
      <c r="D14" s="5"/>
      <c r="E14" s="5"/>
      <c r="F14" s="5"/>
    </row>
    <row r="15" spans="2:7" ht="14.25" customHeight="1" x14ac:dyDescent="0.3">
      <c r="B15" s="21" t="s">
        <v>5</v>
      </c>
      <c r="C15" s="21" t="s">
        <v>61</v>
      </c>
      <c r="D15" s="21" t="s">
        <v>62</v>
      </c>
      <c r="E15" s="21" t="s">
        <v>63</v>
      </c>
      <c r="F15" s="21" t="s">
        <v>64</v>
      </c>
    </row>
    <row r="16" spans="2:7" ht="26.25" customHeight="1" x14ac:dyDescent="0.3">
      <c r="B16" s="22" t="s">
        <v>65</v>
      </c>
      <c r="C16" s="23" t="s">
        <v>72</v>
      </c>
      <c r="D16" s="23" t="s">
        <v>73</v>
      </c>
      <c r="E16" s="23" t="s">
        <v>74</v>
      </c>
      <c r="F16" s="23" t="s">
        <v>75</v>
      </c>
    </row>
    <row r="17" spans="2:6" ht="14.25" customHeight="1" x14ac:dyDescent="0.3">
      <c r="B17" s="24" t="s">
        <v>66</v>
      </c>
      <c r="C17" s="25" t="s">
        <v>76</v>
      </c>
      <c r="D17" s="25" t="s">
        <v>77</v>
      </c>
      <c r="E17" s="25" t="s">
        <v>78</v>
      </c>
      <c r="F17" s="25" t="s">
        <v>79</v>
      </c>
    </row>
    <row r="18" spans="2:6" ht="26.25" customHeight="1" x14ac:dyDescent="0.3">
      <c r="B18" s="22" t="s">
        <v>67</v>
      </c>
      <c r="C18" s="23" t="s">
        <v>80</v>
      </c>
      <c r="D18" s="23" t="s">
        <v>81</v>
      </c>
      <c r="E18" s="23" t="s">
        <v>82</v>
      </c>
      <c r="F18" s="23" t="s">
        <v>83</v>
      </c>
    </row>
    <row r="19" spans="2:6" ht="14.25" customHeight="1" x14ac:dyDescent="0.3">
      <c r="B19" s="24" t="s">
        <v>68</v>
      </c>
      <c r="C19" s="25" t="s">
        <v>84</v>
      </c>
      <c r="D19" s="25" t="s">
        <v>85</v>
      </c>
      <c r="E19" s="25" t="s">
        <v>86</v>
      </c>
      <c r="F19" s="25" t="s">
        <v>87</v>
      </c>
    </row>
    <row r="20" spans="2:6" ht="14.25" customHeight="1" x14ac:dyDescent="0.3">
      <c r="B20" s="22" t="s">
        <v>69</v>
      </c>
      <c r="C20" s="23" t="s">
        <v>88</v>
      </c>
      <c r="D20" s="23" t="s">
        <v>89</v>
      </c>
      <c r="E20" s="23" t="s">
        <v>90</v>
      </c>
      <c r="F20" s="23" t="s">
        <v>91</v>
      </c>
    </row>
    <row r="21" spans="2:6" ht="14.25" customHeight="1" x14ac:dyDescent="0.3">
      <c r="B21" s="24" t="s">
        <v>70</v>
      </c>
      <c r="C21" s="25" t="s">
        <v>92</v>
      </c>
      <c r="D21" s="25" t="s">
        <v>93</v>
      </c>
      <c r="E21" s="25" t="s">
        <v>94</v>
      </c>
      <c r="F21" s="25" t="s">
        <v>95</v>
      </c>
    </row>
    <row r="23" spans="2:6" ht="14.25" customHeight="1" x14ac:dyDescent="0.3">
      <c r="B23" s="13" t="s">
        <v>96</v>
      </c>
      <c r="C23" s="3" t="s">
        <v>97</v>
      </c>
    </row>
  </sheetData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8E5A4-0FDE-8866-A187-33F1785AFF62}">
  <dimension ref="B2:G36"/>
  <sheetViews>
    <sheetView showGridLines="0" topLeftCell="B2" workbookViewId="0">
      <selection activeCell="D25" sqref="D25"/>
    </sheetView>
  </sheetViews>
  <sheetFormatPr defaultColWidth="7.796875" defaultRowHeight="15" customHeight="1" x14ac:dyDescent="0.3"/>
  <cols>
    <col min="2" max="2" width="27.5" customWidth="1"/>
    <col min="3" max="5" width="12.5" customWidth="1"/>
    <col min="6" max="7" width="16.296875" customWidth="1"/>
  </cols>
  <sheetData>
    <row r="2" spans="2:7" ht="18.75" customHeight="1" x14ac:dyDescent="0.3">
      <c r="B2" s="1" t="s">
        <v>98</v>
      </c>
    </row>
    <row r="3" spans="2:7" ht="14.25" customHeight="1" x14ac:dyDescent="0.3">
      <c r="B3" s="3" t="s">
        <v>99</v>
      </c>
    </row>
    <row r="5" spans="2:7" ht="15.75" customHeight="1" x14ac:dyDescent="0.3">
      <c r="B5" s="4" t="s">
        <v>100</v>
      </c>
      <c r="C5" s="5"/>
      <c r="D5" s="5"/>
      <c r="E5" s="5"/>
      <c r="F5" s="5"/>
      <c r="G5" s="5"/>
    </row>
    <row r="7" spans="2:7" ht="15" customHeight="1" x14ac:dyDescent="0.3">
      <c r="B7" s="16" t="s">
        <v>5</v>
      </c>
      <c r="C7" s="16" t="s">
        <v>9</v>
      </c>
      <c r="D7" s="16" t="s">
        <v>43</v>
      </c>
      <c r="E7" s="16" t="s">
        <v>48</v>
      </c>
      <c r="F7" s="16" t="s">
        <v>52</v>
      </c>
      <c r="G7" s="16" t="s">
        <v>101</v>
      </c>
    </row>
    <row r="8" spans="2:7" ht="15" customHeight="1" x14ac:dyDescent="0.3">
      <c r="B8" s="17" t="s">
        <v>65</v>
      </c>
      <c r="C8" s="26" cm="1">
        <f t="array" ref="C8">Κριτήρια_και_Βάρη!G9</f>
        <v>0.25</v>
      </c>
      <c r="D8" s="27">
        <f>C8*Μήτρα_Βαθμολόγησης!C6</f>
        <v>1.25</v>
      </c>
      <c r="E8" s="27">
        <f>C8*Μήτρα_Βαθμολόγησης!D6</f>
        <v>1</v>
      </c>
      <c r="F8" s="27">
        <f>C8*Μήτρα_Βαθμολόγησης!E6</f>
        <v>1.25</v>
      </c>
      <c r="G8" s="27">
        <f>C8*Μήτρα_Βαθμολόγησης!F6</f>
        <v>1.25</v>
      </c>
    </row>
    <row r="9" spans="2:7" ht="15" customHeight="1" x14ac:dyDescent="0.3">
      <c r="B9" s="19" t="s">
        <v>66</v>
      </c>
      <c r="C9" s="28" cm="1">
        <f t="array" ref="C9">Κριτήρια_και_Βάρη!G10</f>
        <v>0.2</v>
      </c>
      <c r="D9" s="29">
        <f>C9*Μήτρα_Βαθμολόγησης!C7</f>
        <v>0.60000000000000009</v>
      </c>
      <c r="E9" s="29">
        <f>C9*Μήτρα_Βαθμολόγησης!D7</f>
        <v>0.8</v>
      </c>
      <c r="F9" s="29">
        <f>C9*Μήτρα_Βαθμολόγησης!E7</f>
        <v>0.4</v>
      </c>
      <c r="G9" s="29">
        <f>C9*Μήτρα_Βαθμολόγησης!F7</f>
        <v>0.60000000000000009</v>
      </c>
    </row>
    <row r="10" spans="2:7" ht="15" customHeight="1" x14ac:dyDescent="0.3">
      <c r="B10" s="17" t="s">
        <v>67</v>
      </c>
      <c r="C10" s="26" cm="1">
        <f t="array" ref="C10">Κριτήρια_και_Βάρη!G11</f>
        <v>0.15</v>
      </c>
      <c r="D10" s="27">
        <f>C10*Μήτρα_Βαθμολόγησης!C8</f>
        <v>0.44999999999999996</v>
      </c>
      <c r="E10" s="27">
        <f>C10*Μήτρα_Βαθμολόγησης!D8</f>
        <v>0.44999999999999996</v>
      </c>
      <c r="F10" s="27">
        <f>C10*Μήτρα_Βαθμολόγησης!E8</f>
        <v>0.3</v>
      </c>
      <c r="G10" s="27">
        <f>C10*Μήτρα_Βαθμολόγησης!F8</f>
        <v>0.44999999999999996</v>
      </c>
    </row>
    <row r="11" spans="2:7" ht="15" customHeight="1" x14ac:dyDescent="0.3">
      <c r="B11" s="19" t="s">
        <v>68</v>
      </c>
      <c r="C11" s="28" cm="1">
        <f t="array" ref="C11">Κριτήρια_και_Βάρη!G12</f>
        <v>0.15</v>
      </c>
      <c r="D11" s="29">
        <f>C11*Μήτρα_Βαθμολόγησης!C9</f>
        <v>0.6</v>
      </c>
      <c r="E11" s="29">
        <f>C11*Μήτρα_Βαθμολόγησης!D9</f>
        <v>0.6</v>
      </c>
      <c r="F11" s="29">
        <f>C11*Μήτρα_Βαθμολόγησης!E9</f>
        <v>0.44999999999999996</v>
      </c>
      <c r="G11" s="29">
        <f>C11*Μήτρα_Βαθμολόγησης!F9</f>
        <v>0.44999999999999996</v>
      </c>
    </row>
    <row r="12" spans="2:7" ht="15" customHeight="1" x14ac:dyDescent="0.3">
      <c r="B12" s="17" t="s">
        <v>69</v>
      </c>
      <c r="C12" s="26" cm="1">
        <f t="array" ref="C12">Κριτήρια_και_Βάρη!G13</f>
        <v>0.15</v>
      </c>
      <c r="D12" s="27">
        <f>C12*Μήτρα_Βαθμολόγησης!C10</f>
        <v>0.44999999999999996</v>
      </c>
      <c r="E12" s="27">
        <f>C12*Μήτρα_Βαθμολόγησης!D10</f>
        <v>0.6</v>
      </c>
      <c r="F12" s="27">
        <f>C12*Μήτρα_Βαθμολόγησης!E10</f>
        <v>0.44999999999999996</v>
      </c>
      <c r="G12" s="27">
        <f>C12*Μήτρα_Βαθμολόγησης!F10</f>
        <v>0.6</v>
      </c>
    </row>
    <row r="13" spans="2:7" ht="15" customHeight="1" x14ac:dyDescent="0.3">
      <c r="B13" s="19" t="s">
        <v>70</v>
      </c>
      <c r="C13" s="28" cm="1">
        <f t="array" ref="C13">Κριτήρια_και_Βάρη!G14</f>
        <v>0.1</v>
      </c>
      <c r="D13" s="29">
        <f>C13*Μήτρα_Βαθμολόγησης!C11</f>
        <v>0.4</v>
      </c>
      <c r="E13" s="29">
        <f>C13*Μήτρα_Βαθμολόγησης!D11</f>
        <v>0.5</v>
      </c>
      <c r="F13" s="29">
        <f>C13*Μήτρα_Βαθμολόγησης!E11</f>
        <v>0.30000000000000004</v>
      </c>
      <c r="G13" s="29">
        <f>C13*Μήτρα_Βαθμολόγησης!F11</f>
        <v>0.30000000000000004</v>
      </c>
    </row>
    <row r="14" spans="2:7" ht="15.75" customHeight="1" x14ac:dyDescent="0.3">
      <c r="B14" s="30" t="s">
        <v>102</v>
      </c>
      <c r="C14" s="31"/>
      <c r="D14" s="32">
        <f t="shared" ref="D14:G14" si="0">SUM(D8:D13)</f>
        <v>3.7499999999999996</v>
      </c>
      <c r="E14" s="32">
        <f t="shared" si="0"/>
        <v>3.95</v>
      </c>
      <c r="F14" s="32">
        <f t="shared" si="0"/>
        <v>3.1499999999999995</v>
      </c>
      <c r="G14" s="32">
        <f t="shared" si="0"/>
        <v>3.6500000000000004</v>
      </c>
    </row>
    <row r="17" spans="2:6" ht="15.75" customHeight="1" x14ac:dyDescent="0.3">
      <c r="B17" s="4" t="s">
        <v>103</v>
      </c>
      <c r="C17" s="5"/>
      <c r="D17" s="5"/>
      <c r="E17" s="5"/>
      <c r="F17" s="5"/>
    </row>
    <row r="19" spans="2:6" ht="15" customHeight="1" x14ac:dyDescent="0.3">
      <c r="B19" s="15" t="s">
        <v>39</v>
      </c>
      <c r="C19" s="15" t="s">
        <v>104</v>
      </c>
      <c r="D19" s="15" t="s">
        <v>105</v>
      </c>
      <c r="E19" s="15" t="s">
        <v>106</v>
      </c>
    </row>
    <row r="20" spans="2:6" ht="15" customHeight="1" x14ac:dyDescent="0.3">
      <c r="B20" s="18" t="s">
        <v>61</v>
      </c>
      <c r="C20" s="33" cm="1">
        <f t="array" ref="C20">D14</f>
        <v>3.7499999999999996</v>
      </c>
      <c r="D20" s="34">
        <f t="shared" ref="D20:D23" si="1">RANK(C20,C$20:C$23,0)</f>
        <v>2</v>
      </c>
      <c r="E20" s="35">
        <f t="shared" ref="E20:E23" si="2">C20/5</f>
        <v>0.74999999999999989</v>
      </c>
    </row>
    <row r="21" spans="2:6" ht="15" customHeight="1" x14ac:dyDescent="0.3">
      <c r="B21" s="20" t="s">
        <v>62</v>
      </c>
      <c r="C21" s="36" cm="1">
        <f t="array" ref="C21">E14</f>
        <v>3.95</v>
      </c>
      <c r="D21" s="37">
        <f t="shared" si="1"/>
        <v>1</v>
      </c>
      <c r="E21" s="38">
        <f t="shared" si="2"/>
        <v>0.79</v>
      </c>
    </row>
    <row r="22" spans="2:6" ht="15" customHeight="1" x14ac:dyDescent="0.3">
      <c r="B22" s="18" t="s">
        <v>63</v>
      </c>
      <c r="C22" s="33" cm="1">
        <f t="array" ref="C22">F14</f>
        <v>3.1499999999999995</v>
      </c>
      <c r="D22" s="34">
        <f t="shared" si="1"/>
        <v>4</v>
      </c>
      <c r="E22" s="35">
        <f t="shared" si="2"/>
        <v>0.62999999999999989</v>
      </c>
    </row>
    <row r="23" spans="2:6" ht="15" customHeight="1" x14ac:dyDescent="0.3">
      <c r="B23" s="20" t="s">
        <v>64</v>
      </c>
      <c r="C23" s="36" cm="1">
        <f t="array" ref="C23">G14</f>
        <v>3.6500000000000004</v>
      </c>
      <c r="D23" s="37">
        <f t="shared" si="1"/>
        <v>3</v>
      </c>
      <c r="E23" s="38">
        <f t="shared" si="2"/>
        <v>0.73000000000000009</v>
      </c>
    </row>
    <row r="25" spans="2:6" ht="15.75" customHeight="1" x14ac:dyDescent="0.3">
      <c r="B25" s="39" t="s">
        <v>107</v>
      </c>
      <c r="C25" s="39" t="str" cm="1">
        <f t="array" ref="C25">INDEX(B20:B23,MATCH(MAX(C20:C23),C20:C23,0))</f>
        <v>PAC/GAC (T2)</v>
      </c>
      <c r="D25" s="40">
        <f>MAX(C20:C23)</f>
        <v>3.95</v>
      </c>
    </row>
    <row r="28" spans="2:6" ht="15.75" customHeight="1" x14ac:dyDescent="0.3">
      <c r="B28" s="4" t="s">
        <v>108</v>
      </c>
      <c r="C28" s="5"/>
      <c r="D28" s="5"/>
      <c r="E28" s="5"/>
      <c r="F28" s="5"/>
    </row>
    <row r="30" spans="2:6" ht="15" customHeight="1" x14ac:dyDescent="0.3">
      <c r="B30" s="15" t="s">
        <v>5</v>
      </c>
      <c r="C30" s="15" t="s">
        <v>43</v>
      </c>
      <c r="D30" s="15" t="s">
        <v>48</v>
      </c>
      <c r="E30" s="15" t="s">
        <v>52</v>
      </c>
      <c r="F30" s="15" t="s">
        <v>109</v>
      </c>
    </row>
    <row r="31" spans="2:6" ht="15" customHeight="1" x14ac:dyDescent="0.3">
      <c r="B31" s="41" t="s">
        <v>65</v>
      </c>
      <c r="C31" s="18" cm="1">
        <f t="array" ref="C31">Μήτρα_Βαθμολόγησης!C6</f>
        <v>5</v>
      </c>
      <c r="D31" s="18" cm="1">
        <f t="array" ref="D31">Μήτρα_Βαθμολόγησης!D6</f>
        <v>4</v>
      </c>
      <c r="E31" s="18" cm="1">
        <f t="array" ref="E31">Μήτρα_Βαθμολόγησης!E6</f>
        <v>5</v>
      </c>
      <c r="F31" s="18" cm="1">
        <f t="array" ref="F31">Μήτρα_Βαθμολόγησης!F6</f>
        <v>5</v>
      </c>
    </row>
    <row r="32" spans="2:6" ht="15" customHeight="1" x14ac:dyDescent="0.3">
      <c r="B32" s="42" t="s">
        <v>66</v>
      </c>
      <c r="C32" s="20" cm="1">
        <f t="array" ref="C32">Μήτρα_Βαθμολόγησης!C7</f>
        <v>3</v>
      </c>
      <c r="D32" s="20" cm="1">
        <f t="array" ref="D32">Μήτρα_Βαθμολόγησης!D7</f>
        <v>4</v>
      </c>
      <c r="E32" s="20" cm="1">
        <f t="array" ref="E32">Μήτρα_Βαθμολόγησης!E7</f>
        <v>2</v>
      </c>
      <c r="F32" s="20" cm="1">
        <f t="array" ref="F32">Μήτρα_Βαθμολόγησης!F7</f>
        <v>3</v>
      </c>
    </row>
    <row r="33" spans="2:6" ht="15" customHeight="1" x14ac:dyDescent="0.3">
      <c r="B33" s="41" t="s">
        <v>67</v>
      </c>
      <c r="C33" s="18" cm="1">
        <f t="array" ref="C33">Μήτρα_Βαθμολόγησης!C8</f>
        <v>3</v>
      </c>
      <c r="D33" s="18" cm="1">
        <f t="array" ref="D33">Μήτρα_Βαθμολόγησης!D8</f>
        <v>3</v>
      </c>
      <c r="E33" s="18" cm="1">
        <f t="array" ref="E33">Μήτρα_Βαθμολόγησης!E8</f>
        <v>2</v>
      </c>
      <c r="F33" s="18" cm="1">
        <f t="array" ref="F33">Μήτρα_Βαθμολόγησης!F8</f>
        <v>3</v>
      </c>
    </row>
    <row r="34" spans="2:6" ht="15" customHeight="1" x14ac:dyDescent="0.3">
      <c r="B34" s="42" t="s">
        <v>68</v>
      </c>
      <c r="C34" s="20" cm="1">
        <f t="array" ref="C34">Μήτρα_Βαθμολόγησης!C9</f>
        <v>4</v>
      </c>
      <c r="D34" s="20" cm="1">
        <f t="array" ref="D34">Μήτρα_Βαθμολόγησης!D9</f>
        <v>4</v>
      </c>
      <c r="E34" s="20" cm="1">
        <f t="array" ref="E34">Μήτρα_Βαθμολόγησης!E9</f>
        <v>3</v>
      </c>
      <c r="F34" s="20" cm="1">
        <f t="array" ref="F34">Μήτρα_Βαθμολόγησης!F9</f>
        <v>3</v>
      </c>
    </row>
    <row r="35" spans="2:6" ht="15" customHeight="1" x14ac:dyDescent="0.3">
      <c r="B35" s="41" t="s">
        <v>69</v>
      </c>
      <c r="C35" s="18" cm="1">
        <f t="array" ref="C35">Μήτρα_Βαθμολόγησης!C10</f>
        <v>3</v>
      </c>
      <c r="D35" s="18" cm="1">
        <f t="array" ref="D35">Μήτρα_Βαθμολόγησης!D10</f>
        <v>4</v>
      </c>
      <c r="E35" s="18" cm="1">
        <f t="array" ref="E35">Μήτρα_Βαθμολόγησης!E10</f>
        <v>3</v>
      </c>
      <c r="F35" s="18" cm="1">
        <f t="array" ref="F35">Μήτρα_Βαθμολόγησης!F10</f>
        <v>4</v>
      </c>
    </row>
    <row r="36" spans="2:6" ht="15" customHeight="1" x14ac:dyDescent="0.3">
      <c r="B36" s="42" t="s">
        <v>70</v>
      </c>
      <c r="C36" s="20" cm="1">
        <f t="array" ref="C36">Μήτρα_Βαθμολόγησης!C11</f>
        <v>4</v>
      </c>
      <c r="D36" s="20" cm="1">
        <f t="array" ref="D36">Μήτρα_Βαθμολόγησης!D11</f>
        <v>5</v>
      </c>
      <c r="E36" s="20" cm="1">
        <f t="array" ref="E36">Μήτρα_Βαθμολόγησης!E11</f>
        <v>3</v>
      </c>
      <c r="F36" s="20" cm="1">
        <f t="array" ref="F36">Μήτρα_Βαθμολόγησης!F11</f>
        <v>3</v>
      </c>
    </row>
  </sheetData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EFF78-D426-F6E8-234E-11820E0DAE93}">
  <dimension ref="B2:I38"/>
  <sheetViews>
    <sheetView showGridLines="0" workbookViewId="0"/>
  </sheetViews>
  <sheetFormatPr defaultColWidth="7.796875" defaultRowHeight="15" customHeight="1" x14ac:dyDescent="0.3"/>
  <cols>
    <col min="2" max="2" width="22.5" customWidth="1"/>
    <col min="3" max="6" width="13.796875" customWidth="1"/>
    <col min="7" max="7" width="10" customWidth="1"/>
    <col min="8" max="9" width="8.09765625" customWidth="1"/>
  </cols>
  <sheetData>
    <row r="2" spans="2:7" ht="18.75" customHeight="1" x14ac:dyDescent="0.3">
      <c r="B2" s="1" t="s">
        <v>110</v>
      </c>
    </row>
    <row r="3" spans="2:7" ht="14.25" customHeight="1" x14ac:dyDescent="0.3">
      <c r="B3" s="3" t="s">
        <v>111</v>
      </c>
    </row>
    <row r="5" spans="2:7" ht="15.75" customHeight="1" x14ac:dyDescent="0.3">
      <c r="B5" s="4" t="s">
        <v>112</v>
      </c>
      <c r="C5" s="5"/>
      <c r="D5" s="5"/>
      <c r="E5" s="5"/>
      <c r="F5" s="5"/>
      <c r="G5" s="5"/>
    </row>
    <row r="7" spans="2:7" ht="27.75" customHeight="1" x14ac:dyDescent="0.3">
      <c r="B7" s="16" t="s">
        <v>5</v>
      </c>
      <c r="C7" s="16" t="s">
        <v>113</v>
      </c>
      <c r="D7" s="16" t="s">
        <v>114</v>
      </c>
      <c r="E7" s="16" t="s">
        <v>115</v>
      </c>
      <c r="F7" s="16" t="s">
        <v>116</v>
      </c>
    </row>
    <row r="8" spans="2:7" ht="15" customHeight="1" x14ac:dyDescent="0.3">
      <c r="B8" s="43" t="s">
        <v>117</v>
      </c>
      <c r="C8" s="44" cm="1">
        <f t="array" ref="C8">Κριτήρια_και_Βάρη!G9</f>
        <v>0.25</v>
      </c>
      <c r="D8" s="44">
        <v>0.3</v>
      </c>
      <c r="E8" s="44">
        <v>0.15</v>
      </c>
      <c r="F8" s="44">
        <v>0.15</v>
      </c>
    </row>
    <row r="9" spans="2:7" ht="15" customHeight="1" x14ac:dyDescent="0.3">
      <c r="B9" s="45" t="s">
        <v>118</v>
      </c>
      <c r="C9" s="46" cm="1">
        <f t="array" ref="C9">Κριτήρια_και_Βάρη!G10</f>
        <v>0.2</v>
      </c>
      <c r="D9" s="46">
        <v>0.15</v>
      </c>
      <c r="E9" s="46">
        <v>0.25</v>
      </c>
      <c r="F9" s="46">
        <v>0.15</v>
      </c>
    </row>
    <row r="10" spans="2:7" ht="15" customHeight="1" x14ac:dyDescent="0.3">
      <c r="B10" s="43" t="s">
        <v>119</v>
      </c>
      <c r="C10" s="44" cm="1">
        <f t="array" ref="C10">Κριτήρια_και_Βάρη!G11</f>
        <v>0.15</v>
      </c>
      <c r="D10" s="44">
        <v>0.1</v>
      </c>
      <c r="E10" s="44">
        <v>0.3</v>
      </c>
      <c r="F10" s="44">
        <v>0.1</v>
      </c>
    </row>
    <row r="11" spans="2:7" ht="15" customHeight="1" x14ac:dyDescent="0.3">
      <c r="B11" s="45" t="s">
        <v>120</v>
      </c>
      <c r="C11" s="46" cm="1">
        <f t="array" ref="C11">Κριτήρια_και_Βάρη!G12</f>
        <v>0.15</v>
      </c>
      <c r="D11" s="46">
        <v>0.1</v>
      </c>
      <c r="E11" s="46">
        <v>0.1</v>
      </c>
      <c r="F11" s="46">
        <v>0.25</v>
      </c>
    </row>
    <row r="12" spans="2:7" ht="15" customHeight="1" x14ac:dyDescent="0.3">
      <c r="B12" s="43" t="s">
        <v>121</v>
      </c>
      <c r="C12" s="44" cm="1">
        <f t="array" ref="C12">Κριτήρια_και_Βάρη!G13</f>
        <v>0.15</v>
      </c>
      <c r="D12" s="44">
        <v>0.25</v>
      </c>
      <c r="E12" s="44">
        <v>0.1</v>
      </c>
      <c r="F12" s="44">
        <v>0.1</v>
      </c>
    </row>
    <row r="13" spans="2:7" ht="15" customHeight="1" x14ac:dyDescent="0.3">
      <c r="B13" s="45" t="s">
        <v>122</v>
      </c>
      <c r="C13" s="46" cm="1">
        <f t="array" ref="C13">Κριτήρια_και_Βάρη!G14</f>
        <v>0.1</v>
      </c>
      <c r="D13" s="46">
        <v>0.1</v>
      </c>
      <c r="E13" s="46">
        <v>0.1</v>
      </c>
      <c r="F13" s="46">
        <v>0.25</v>
      </c>
    </row>
    <row r="14" spans="2:7" ht="15" customHeight="1" x14ac:dyDescent="0.3">
      <c r="B14" s="47" t="s">
        <v>123</v>
      </c>
      <c r="C14" s="48">
        <f t="shared" ref="C14:F14" si="0">SUM(C8:C13)</f>
        <v>1</v>
      </c>
      <c r="D14" s="48">
        <f t="shared" si="0"/>
        <v>0.99999999999999989</v>
      </c>
      <c r="E14" s="48">
        <f t="shared" si="0"/>
        <v>0.99999999999999989</v>
      </c>
      <c r="F14" s="48">
        <f t="shared" si="0"/>
        <v>1</v>
      </c>
    </row>
    <row r="16" spans="2:7" ht="44.25" customHeight="1" x14ac:dyDescent="0.3">
      <c r="C16" s="49" t="s">
        <v>124</v>
      </c>
      <c r="D16" s="49" t="s">
        <v>125</v>
      </c>
      <c r="E16" s="49" t="s">
        <v>126</v>
      </c>
      <c r="F16" s="49" t="s">
        <v>127</v>
      </c>
    </row>
    <row r="19" spans="2:9" ht="15.75" customHeight="1" x14ac:dyDescent="0.3">
      <c r="B19" s="4" t="s">
        <v>128</v>
      </c>
      <c r="C19" s="5"/>
      <c r="D19" s="5"/>
      <c r="E19" s="5"/>
      <c r="F19" s="5"/>
      <c r="G19" s="5"/>
      <c r="H19" s="5"/>
    </row>
    <row r="21" spans="2:9" ht="26.25" customHeight="1" x14ac:dyDescent="0.3">
      <c r="B21" s="50" t="s">
        <v>39</v>
      </c>
      <c r="C21" s="50" t="s">
        <v>129</v>
      </c>
      <c r="D21" s="50" t="s">
        <v>130</v>
      </c>
      <c r="E21" s="50" t="s">
        <v>131</v>
      </c>
      <c r="F21" s="50" t="s">
        <v>132</v>
      </c>
      <c r="G21" s="50" t="s">
        <v>133</v>
      </c>
      <c r="H21" s="50" t="s">
        <v>134</v>
      </c>
      <c r="I21" s="50" t="s">
        <v>135</v>
      </c>
    </row>
    <row r="22" spans="2:9" ht="15" customHeight="1" x14ac:dyDescent="0.3">
      <c r="B22" s="43" t="s">
        <v>61</v>
      </c>
      <c r="C22" s="27">
        <f>SUMPRODUCT(C8:C13,Μήτρα_Βαθμολόγησης!C6:C11)</f>
        <v>3.7499999999999996</v>
      </c>
      <c r="D22" s="27">
        <f>SUMPRODUCT(D8:D13,Μήτρα_Βαθμολόγησης!C6:C11)</f>
        <v>3.8</v>
      </c>
      <c r="E22" s="27">
        <f>SUMPRODUCT(E8:E13,Μήτρα_Βαθμολόγησης!C6:C11)</f>
        <v>3.4999999999999996</v>
      </c>
      <c r="F22" s="27">
        <f>SUMPRODUCT(F8:F13,Μήτρα_Βαθμολόγησης!C6:C11)</f>
        <v>3.8</v>
      </c>
      <c r="G22" s="33">
        <f t="shared" ref="G22:G25" si="1">AVERAGE(C22:F22)</f>
        <v>3.7124999999999995</v>
      </c>
      <c r="H22" s="33">
        <f t="shared" ref="H22:H25" si="2">MIN(C22:F22)</f>
        <v>3.4999999999999996</v>
      </c>
      <c r="I22" s="33">
        <f t="shared" ref="I22:I25" si="3">MAX(C22:F22)</f>
        <v>3.8</v>
      </c>
    </row>
    <row r="23" spans="2:9" ht="15" customHeight="1" x14ac:dyDescent="0.3">
      <c r="B23" s="45" t="s">
        <v>62</v>
      </c>
      <c r="C23" s="29">
        <f>SUMPRODUCT(C8:C13,Μήτρα_Βαθμολόγησης!D6:D11)</f>
        <v>3.95</v>
      </c>
      <c r="D23" s="29">
        <f>SUMPRODUCT(D8:D13,Μήτρα_Βαθμολόγησης!D6:D11)</f>
        <v>3.9999999999999996</v>
      </c>
      <c r="E23" s="29">
        <f>SUMPRODUCT(E8:E13,Μήτρα_Βαθμολόγησης!D6:D11)</f>
        <v>3.8</v>
      </c>
      <c r="F23" s="29">
        <f>SUMPRODUCT(F8:F13,Μήτρα_Βαθμολόγησης!D6:D11)</f>
        <v>4.1500000000000004</v>
      </c>
      <c r="G23" s="36">
        <f t="shared" si="1"/>
        <v>3.9750000000000001</v>
      </c>
      <c r="H23" s="36">
        <f t="shared" si="2"/>
        <v>3.8</v>
      </c>
      <c r="I23" s="36">
        <f t="shared" si="3"/>
        <v>4.1500000000000004</v>
      </c>
    </row>
    <row r="24" spans="2:9" ht="15" customHeight="1" x14ac:dyDescent="0.3">
      <c r="B24" s="43" t="s">
        <v>63</v>
      </c>
      <c r="C24" s="27">
        <f>SUMPRODUCT(C8:C13,Μήτρα_Βαθμολόγησης!E6:E11)</f>
        <v>3.1499999999999995</v>
      </c>
      <c r="D24" s="27">
        <f>SUMPRODUCT(D8:D13,Μήτρα_Βαθμολόγησης!E6:E11)</f>
        <v>3.3499999999999996</v>
      </c>
      <c r="E24" s="27">
        <f>SUMPRODUCT(E8:E13,Μήτρα_Βαθμολόγησης!E6:E11)</f>
        <v>2.75</v>
      </c>
      <c r="F24" s="27">
        <f>SUMPRODUCT(F8:F13,Μήτρα_Βαθμολόγησης!E6:E11)</f>
        <v>3.05</v>
      </c>
      <c r="G24" s="33">
        <f t="shared" si="1"/>
        <v>3.0750000000000002</v>
      </c>
      <c r="H24" s="33">
        <f t="shared" si="2"/>
        <v>2.75</v>
      </c>
      <c r="I24" s="33">
        <f t="shared" si="3"/>
        <v>3.3499999999999996</v>
      </c>
    </row>
    <row r="25" spans="2:9" ht="15" customHeight="1" x14ac:dyDescent="0.3">
      <c r="B25" s="45" t="s">
        <v>64</v>
      </c>
      <c r="C25" s="29">
        <f>SUMPRODUCT(C8:C13,Μήτρα_Βαθμολόγησης!F6:F11)</f>
        <v>3.6500000000000004</v>
      </c>
      <c r="D25" s="29">
        <f>SUMPRODUCT(D8:D13,Μήτρα_Βαθμολόγησης!F6:F11)</f>
        <v>3.8499999999999996</v>
      </c>
      <c r="E25" s="29">
        <f>SUMPRODUCT(E8:E13,Μήτρα_Βαθμολόγησης!F6:F11)</f>
        <v>3.4000000000000004</v>
      </c>
      <c r="F25" s="29">
        <f>SUMPRODUCT(F8:F13,Μήτρα_Βαθμολόγησης!F6:F11)</f>
        <v>3.4</v>
      </c>
      <c r="G25" s="36">
        <f t="shared" si="1"/>
        <v>3.5750000000000002</v>
      </c>
      <c r="H25" s="36">
        <f t="shared" si="2"/>
        <v>3.4</v>
      </c>
      <c r="I25" s="36">
        <f t="shared" si="3"/>
        <v>3.8499999999999996</v>
      </c>
    </row>
    <row r="28" spans="2:9" ht="15.75" customHeight="1" x14ac:dyDescent="0.3">
      <c r="B28" s="4" t="s">
        <v>136</v>
      </c>
      <c r="C28" s="5"/>
      <c r="D28" s="5"/>
      <c r="E28" s="5"/>
      <c r="F28" s="5"/>
    </row>
    <row r="30" spans="2:9" ht="15" customHeight="1" x14ac:dyDescent="0.3">
      <c r="B30" s="15" t="s">
        <v>39</v>
      </c>
      <c r="C30" s="15" t="s">
        <v>137</v>
      </c>
      <c r="D30" s="15" t="s">
        <v>138</v>
      </c>
      <c r="E30" s="15" t="s">
        <v>139</v>
      </c>
      <c r="F30" s="15" t="s">
        <v>140</v>
      </c>
    </row>
    <row r="31" spans="2:9" ht="15" customHeight="1" x14ac:dyDescent="0.3">
      <c r="B31" s="43" t="s">
        <v>61</v>
      </c>
      <c r="C31" s="18">
        <f t="shared" ref="C31:F34" si="4">RANK(C22,C$22:C$25,0)</f>
        <v>2</v>
      </c>
      <c r="D31" s="18">
        <f t="shared" si="4"/>
        <v>3</v>
      </c>
      <c r="E31" s="18">
        <f t="shared" si="4"/>
        <v>2</v>
      </c>
      <c r="F31" s="18">
        <f t="shared" si="4"/>
        <v>2</v>
      </c>
    </row>
    <row r="32" spans="2:9" ht="15" customHeight="1" x14ac:dyDescent="0.3">
      <c r="B32" s="45" t="s">
        <v>62</v>
      </c>
      <c r="C32" s="20">
        <f t="shared" si="4"/>
        <v>1</v>
      </c>
      <c r="D32" s="20">
        <f t="shared" si="4"/>
        <v>1</v>
      </c>
      <c r="E32" s="20">
        <f t="shared" si="4"/>
        <v>1</v>
      </c>
      <c r="F32" s="20">
        <f t="shared" si="4"/>
        <v>1</v>
      </c>
    </row>
    <row r="33" spans="2:6" ht="15" customHeight="1" x14ac:dyDescent="0.3">
      <c r="B33" s="43" t="s">
        <v>63</v>
      </c>
      <c r="C33" s="18">
        <f t="shared" si="4"/>
        <v>4</v>
      </c>
      <c r="D33" s="18">
        <f t="shared" si="4"/>
        <v>4</v>
      </c>
      <c r="E33" s="18">
        <f t="shared" si="4"/>
        <v>4</v>
      </c>
      <c r="F33" s="18">
        <f t="shared" si="4"/>
        <v>4</v>
      </c>
    </row>
    <row r="34" spans="2:6" ht="15" customHeight="1" x14ac:dyDescent="0.3">
      <c r="B34" s="45" t="s">
        <v>64</v>
      </c>
      <c r="C34" s="20">
        <f t="shared" si="4"/>
        <v>3</v>
      </c>
      <c r="D34" s="20">
        <f t="shared" si="4"/>
        <v>2</v>
      </c>
      <c r="E34" s="20">
        <f t="shared" si="4"/>
        <v>3</v>
      </c>
      <c r="F34" s="20">
        <f t="shared" si="4"/>
        <v>3</v>
      </c>
    </row>
    <row r="37" spans="2:6" ht="15" customHeight="1" x14ac:dyDescent="0.3">
      <c r="B37" s="51" t="s">
        <v>141</v>
      </c>
    </row>
    <row r="38" spans="2:6" ht="155.25" customHeight="1" x14ac:dyDescent="0.3">
      <c r="B38" s="52" t="s">
        <v>142</v>
      </c>
    </row>
  </sheetData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59816-C3D6-A308-12A8-E316FF93E388}">
  <dimension ref="B2:F27"/>
  <sheetViews>
    <sheetView showGridLines="0" topLeftCell="B1" workbookViewId="0">
      <selection activeCell="L10" sqref="L10"/>
    </sheetView>
  </sheetViews>
  <sheetFormatPr defaultColWidth="7.796875" defaultRowHeight="15" customHeight="1" x14ac:dyDescent="0.3"/>
  <cols>
    <col min="2" max="2" width="17.5" customWidth="1"/>
    <col min="3" max="6" width="10.59765625" customWidth="1"/>
  </cols>
  <sheetData>
    <row r="2" spans="2:6" ht="18.75" customHeight="1" x14ac:dyDescent="0.3">
      <c r="B2" s="1" t="s">
        <v>143</v>
      </c>
    </row>
    <row r="4" spans="2:6" ht="14.25" customHeight="1" x14ac:dyDescent="0.3">
      <c r="B4" s="53" t="s">
        <v>144</v>
      </c>
    </row>
    <row r="5" spans="2:6" ht="14.25" customHeight="1" x14ac:dyDescent="0.3">
      <c r="B5" s="54" t="s">
        <v>5</v>
      </c>
      <c r="C5" s="54" t="s">
        <v>43</v>
      </c>
      <c r="D5" s="54" t="s">
        <v>48</v>
      </c>
      <c r="E5" s="54" t="s">
        <v>52</v>
      </c>
      <c r="F5" s="54" t="s">
        <v>109</v>
      </c>
    </row>
    <row r="6" spans="2:6" ht="14.25" customHeight="1" x14ac:dyDescent="0.3">
      <c r="B6" s="55" t="s">
        <v>145</v>
      </c>
      <c r="C6" s="55" cm="1">
        <f t="array" ref="C6">Υπολογισμός_WSM!C31</f>
        <v>5</v>
      </c>
      <c r="D6" s="55" cm="1">
        <f t="array" ref="D6">Υπολογισμός_WSM!D31</f>
        <v>4</v>
      </c>
      <c r="E6" s="55" cm="1">
        <f t="array" ref="E6">Υπολογισμός_WSM!E31</f>
        <v>5</v>
      </c>
      <c r="F6" s="55" cm="1">
        <f t="array" ref="F6">Υπολογισμός_WSM!F31</f>
        <v>5</v>
      </c>
    </row>
    <row r="7" spans="2:6" ht="14.25" customHeight="1" x14ac:dyDescent="0.3">
      <c r="B7" s="55" t="s">
        <v>146</v>
      </c>
      <c r="C7" s="55" cm="1">
        <f t="array" ref="C7">Υπολογισμός_WSM!C32</f>
        <v>3</v>
      </c>
      <c r="D7" s="55" cm="1">
        <f t="array" ref="D7">Υπολογισμός_WSM!D32</f>
        <v>4</v>
      </c>
      <c r="E7" s="55" cm="1">
        <f t="array" ref="E7">Υπολογισμός_WSM!E32</f>
        <v>2</v>
      </c>
      <c r="F7" s="55" cm="1">
        <f t="array" ref="F7">Υπολογισμός_WSM!F32</f>
        <v>3</v>
      </c>
    </row>
    <row r="8" spans="2:6" ht="14.25" customHeight="1" x14ac:dyDescent="0.3">
      <c r="B8" s="55" t="s">
        <v>147</v>
      </c>
      <c r="C8" s="55" cm="1">
        <f t="array" ref="C8">Υπολογισμός_WSM!C33</f>
        <v>3</v>
      </c>
      <c r="D8" s="55" cm="1">
        <f t="array" ref="D8">Υπολογισμός_WSM!D33</f>
        <v>3</v>
      </c>
      <c r="E8" s="55" cm="1">
        <f t="array" ref="E8">Υπολογισμός_WSM!E33</f>
        <v>2</v>
      </c>
      <c r="F8" s="55" cm="1">
        <f t="array" ref="F8">Υπολογισμός_WSM!F33</f>
        <v>3</v>
      </c>
    </row>
    <row r="9" spans="2:6" ht="14.25" customHeight="1" x14ac:dyDescent="0.3">
      <c r="B9" s="55" t="s">
        <v>148</v>
      </c>
      <c r="C9" s="55" cm="1">
        <f t="array" ref="C9">Υπολογισμός_WSM!C34</f>
        <v>4</v>
      </c>
      <c r="D9" s="55" cm="1">
        <f t="array" ref="D9">Υπολογισμός_WSM!D34</f>
        <v>4</v>
      </c>
      <c r="E9" s="55" cm="1">
        <f t="array" ref="E9">Υπολογισμός_WSM!E34</f>
        <v>3</v>
      </c>
      <c r="F9" s="55" cm="1">
        <f t="array" ref="F9">Υπολογισμός_WSM!F34</f>
        <v>3</v>
      </c>
    </row>
    <row r="10" spans="2:6" ht="14.25" customHeight="1" x14ac:dyDescent="0.3">
      <c r="B10" s="55" t="s">
        <v>149</v>
      </c>
      <c r="C10" s="55" cm="1">
        <f t="array" ref="C10">Υπολογισμός_WSM!C35</f>
        <v>3</v>
      </c>
      <c r="D10" s="55" cm="1">
        <f t="array" ref="D10">Υπολογισμός_WSM!D35</f>
        <v>4</v>
      </c>
      <c r="E10" s="55" cm="1">
        <f t="array" ref="E10">Υπολογισμός_WSM!E35</f>
        <v>3</v>
      </c>
      <c r="F10" s="55" cm="1">
        <f t="array" ref="F10">Υπολογισμός_WSM!F35</f>
        <v>4</v>
      </c>
    </row>
    <row r="11" spans="2:6" ht="14.25" customHeight="1" x14ac:dyDescent="0.3">
      <c r="B11" s="55" t="s">
        <v>150</v>
      </c>
      <c r="C11" s="55" cm="1">
        <f t="array" ref="C11">Υπολογισμός_WSM!C36</f>
        <v>4</v>
      </c>
      <c r="D11" s="55" cm="1">
        <f t="array" ref="D11">Υπολογισμός_WSM!D36</f>
        <v>5</v>
      </c>
      <c r="E11" s="55" cm="1">
        <f t="array" ref="E11">Υπολογισμός_WSM!E36</f>
        <v>3</v>
      </c>
      <c r="F11" s="55" cm="1">
        <f t="array" ref="F11">Υπολογισμός_WSM!F36</f>
        <v>3</v>
      </c>
    </row>
    <row r="14" spans="2:6" ht="14.25" customHeight="1" x14ac:dyDescent="0.3">
      <c r="B14" s="53" t="s">
        <v>151</v>
      </c>
    </row>
    <row r="15" spans="2:6" ht="14.25" customHeight="1" x14ac:dyDescent="0.3">
      <c r="B15" s="54" t="s">
        <v>39</v>
      </c>
      <c r="C15" s="54" t="s">
        <v>104</v>
      </c>
    </row>
    <row r="16" spans="2:6" ht="14.25" customHeight="1" x14ac:dyDescent="0.3">
      <c r="B16" s="55" t="s">
        <v>43</v>
      </c>
      <c r="C16" s="56" cm="1">
        <f t="array" ref="C16">Υπολογισμός_WSM!D14</f>
        <v>3.7499999999999996</v>
      </c>
    </row>
    <row r="17" spans="2:6" ht="14.25" customHeight="1" x14ac:dyDescent="0.3">
      <c r="B17" s="55" t="s">
        <v>48</v>
      </c>
      <c r="C17" s="56" cm="1">
        <f t="array" ref="C17">Υπολογισμός_WSM!E14</f>
        <v>3.95</v>
      </c>
    </row>
    <row r="18" spans="2:6" ht="14.25" customHeight="1" x14ac:dyDescent="0.3">
      <c r="B18" s="55" t="s">
        <v>52</v>
      </c>
      <c r="C18" s="56" cm="1">
        <f t="array" ref="C18">Υπολογισμός_WSM!F14</f>
        <v>3.1499999999999995</v>
      </c>
    </row>
    <row r="19" spans="2:6" ht="14.25" customHeight="1" x14ac:dyDescent="0.3">
      <c r="B19" s="55" t="s">
        <v>101</v>
      </c>
      <c r="C19" s="56" cm="1">
        <f t="array" ref="C19">Υπολογισμός_WSM!G14</f>
        <v>3.6500000000000004</v>
      </c>
    </row>
    <row r="22" spans="2:6" ht="14.25" customHeight="1" x14ac:dyDescent="0.3">
      <c r="B22" s="53" t="s">
        <v>152</v>
      </c>
    </row>
    <row r="23" spans="2:6" ht="14.25" customHeight="1" x14ac:dyDescent="0.3">
      <c r="B23" s="54" t="s">
        <v>39</v>
      </c>
      <c r="C23" s="54" t="s">
        <v>137</v>
      </c>
      <c r="D23" s="54" t="s">
        <v>153</v>
      </c>
      <c r="E23" s="54" t="s">
        <v>154</v>
      </c>
      <c r="F23" s="54" t="s">
        <v>155</v>
      </c>
    </row>
    <row r="24" spans="2:6" ht="14.25" customHeight="1" x14ac:dyDescent="0.3">
      <c r="B24" s="55" t="s">
        <v>43</v>
      </c>
      <c r="C24" s="56" cm="1">
        <f t="array" ref="C24">Ανάλυση_Ευαισθησίας!C22</f>
        <v>3.7499999999999996</v>
      </c>
      <c r="D24" s="56" cm="1">
        <f t="array" ref="D24">Ανάλυση_Ευαισθησίας!D22</f>
        <v>3.8</v>
      </c>
      <c r="E24" s="56" cm="1">
        <f t="array" ref="E24">Ανάλυση_Ευαισθησίας!E22</f>
        <v>3.4999999999999996</v>
      </c>
      <c r="F24" s="56" cm="1">
        <f t="array" ref="F24">Ανάλυση_Ευαισθησίας!F22</f>
        <v>3.8</v>
      </c>
    </row>
    <row r="25" spans="2:6" ht="14.25" customHeight="1" x14ac:dyDescent="0.3">
      <c r="B25" s="55" t="s">
        <v>48</v>
      </c>
      <c r="C25" s="56" cm="1">
        <f t="array" ref="C25">Ανάλυση_Ευαισθησίας!C23</f>
        <v>3.95</v>
      </c>
      <c r="D25" s="56" cm="1">
        <f t="array" ref="D25">Ανάλυση_Ευαισθησίας!D23</f>
        <v>3.9999999999999996</v>
      </c>
      <c r="E25" s="56" cm="1">
        <f t="array" ref="E25">Ανάλυση_Ευαισθησίας!E23</f>
        <v>3.8</v>
      </c>
      <c r="F25" s="56" cm="1">
        <f t="array" ref="F25">Ανάλυση_Ευαισθησίας!F23</f>
        <v>4.1500000000000004</v>
      </c>
    </row>
    <row r="26" spans="2:6" ht="14.25" customHeight="1" x14ac:dyDescent="0.3">
      <c r="B26" s="55" t="s">
        <v>52</v>
      </c>
      <c r="C26" s="56" cm="1">
        <f t="array" ref="C26">Ανάλυση_Ευαισθησίας!C24</f>
        <v>3.1499999999999995</v>
      </c>
      <c r="D26" s="56" cm="1">
        <f t="array" ref="D26">Ανάλυση_Ευαισθησίας!D24</f>
        <v>3.3499999999999996</v>
      </c>
      <c r="E26" s="56" cm="1">
        <f t="array" ref="E26">Ανάλυση_Ευαισθησίας!E24</f>
        <v>2.75</v>
      </c>
      <c r="F26" s="56" cm="1">
        <f t="array" ref="F26">Ανάλυση_Ευαισθησίας!F24</f>
        <v>3.05</v>
      </c>
    </row>
    <row r="27" spans="2:6" ht="14.25" customHeight="1" x14ac:dyDescent="0.3">
      <c r="B27" s="55" t="s">
        <v>109</v>
      </c>
      <c r="C27" s="56" cm="1">
        <f t="array" ref="C27">Ανάλυση_Ευαισθησίας!C25</f>
        <v>3.6500000000000004</v>
      </c>
      <c r="D27" s="56" cm="1">
        <f t="array" ref="D27">Ανάλυση_Ευαισθησίας!D25</f>
        <v>3.8499999999999996</v>
      </c>
      <c r="E27" s="56" cm="1">
        <f t="array" ref="E27">Ανάλυση_Ευαισθησίας!E25</f>
        <v>3.4000000000000004</v>
      </c>
      <c r="F27" s="56" cm="1">
        <f t="array" ref="F27">Ανάλυση_Ευαισθησίας!F25</f>
        <v>3.4</v>
      </c>
    </row>
  </sheetData>
  <pageMargins left="0.7" right="0.7" top="0.75" bottom="0.75" header="0.3" footer="0.3"/>
  <pageSetup orientation="portrait"/>
  <headerFooter>
    <oddHeader>&amp;L&amp;C&amp;R</oddHeader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Κριτήρια_και_Βάρη</vt:lpstr>
      <vt:lpstr>Μήτρα_Βαθμολόγησης</vt:lpstr>
      <vt:lpstr>Υπολογισμός_WSM</vt:lpstr>
      <vt:lpstr>Ανάλυση_Ευαισθησίας</vt:lpstr>
      <vt:lpstr>Διαγράμματα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Tsakona</dc:creator>
  <cp:lastModifiedBy>Maria Tsakona</cp:lastModifiedBy>
  <dcterms:created xsi:type="dcterms:W3CDTF">2025-05-22T23:41:35Z</dcterms:created>
  <dcterms:modified xsi:type="dcterms:W3CDTF">2026-05-07T12:37:37Z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21f4e6ca-2b4d-413e-93fb-308be351f2f3</vt:lpwstr>
  </property>
</Properties>
</file>