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Z:\2_EAP\ΔΙΠΛΩΜΑΤΙΚΗ ΣΤΕΛΛΑ ΡΟΠΑΚΑ\"/>
    </mc:Choice>
  </mc:AlternateContent>
  <xr:revisionPtr revIDLastSave="0" documentId="13_ncr:1_{6B565F20-E7DA-4618-B396-1E334064537B}" xr6:coauthVersionLast="47" xr6:coauthVersionMax="47" xr10:uidLastSave="{00000000-0000-0000-0000-000000000000}"/>
  <bookViews>
    <workbookView xWindow="-120" yWindow="-120" windowWidth="29040" windowHeight="15840" tabRatio="784" activeTab="1" xr2:uid="{00000000-000D-0000-FFFF-FFFF00000000}"/>
  </bookViews>
  <sheets>
    <sheet name="00_Οδηγίες" sheetId="1" r:id="rId1"/>
    <sheet name="01_Παραδοχές" sheetId="2" r:id="rId2"/>
    <sheet name="02_Ποσότητες" sheetId="3" r:id="rId3"/>
    <sheet name="03_Κατάσταση_Σ0" sheetId="4" r:id="rId4"/>
    <sheet name="04_Ενέργεια_Σ0" sheetId="5" r:id="rId5"/>
    <sheet name="05_Υλικά_Σ0" sheetId="6" r:id="rId6"/>
    <sheet name="06_Σύνοψη_Σ0" sheetId="7" r:id="rId7"/>
    <sheet name="07_Έλεγχοι" sheetId="8" r:id="rId8"/>
    <sheet name="08_Νερό_ΖΝΧ" sheetId="9" r:id="rId9"/>
    <sheet name="09_Πηγές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9" l="1"/>
  <c r="C4" i="9"/>
  <c r="C6" i="9" s="1"/>
  <c r="C9" i="8"/>
  <c r="D9" i="8" s="1"/>
  <c r="B9" i="8"/>
  <c r="B8" i="8"/>
  <c r="C8" i="8" s="1"/>
  <c r="D8" i="8" s="1"/>
  <c r="B7" i="8"/>
  <c r="C7" i="8" s="1"/>
  <c r="D7" i="8" s="1"/>
  <c r="D6" i="8"/>
  <c r="C6" i="8"/>
  <c r="B6" i="8"/>
  <c r="B4" i="8"/>
  <c r="C4" i="8" s="1"/>
  <c r="D4" i="8" s="1"/>
  <c r="B13" i="7"/>
  <c r="B12" i="7"/>
  <c r="B11" i="7"/>
  <c r="B5" i="7"/>
  <c r="B4" i="7"/>
  <c r="G11" i="6"/>
  <c r="G10" i="6"/>
  <c r="G9" i="6"/>
  <c r="G8" i="6"/>
  <c r="G7" i="6"/>
  <c r="G6" i="6"/>
  <c r="G5" i="6"/>
  <c r="G4" i="6"/>
  <c r="H7" i="5"/>
  <c r="F7" i="5"/>
  <c r="C7" i="5"/>
  <c r="B7" i="5"/>
  <c r="E7" i="5" s="1"/>
  <c r="H6" i="5"/>
  <c r="F6" i="5"/>
  <c r="B6" i="5"/>
  <c r="H5" i="5"/>
  <c r="F5" i="5"/>
  <c r="E5" i="5"/>
  <c r="G5" i="7" s="1"/>
  <c r="C5" i="5"/>
  <c r="B5" i="5"/>
  <c r="H4" i="5"/>
  <c r="F4" i="5"/>
  <c r="C4" i="5"/>
  <c r="B4" i="5"/>
  <c r="E4" i="5" s="1"/>
  <c r="C26" i="2"/>
  <c r="I7" i="5" l="1"/>
  <c r="H7" i="7" s="1"/>
  <c r="G7" i="7"/>
  <c r="G7" i="5"/>
  <c r="G4" i="7"/>
  <c r="G4" i="5"/>
  <c r="I4" i="5"/>
  <c r="B11" i="8"/>
  <c r="C11" i="8" s="1"/>
  <c r="C8" i="9"/>
  <c r="C9" i="9" s="1"/>
  <c r="C10" i="9" s="1"/>
  <c r="B16" i="7"/>
  <c r="I5" i="5"/>
  <c r="H5" i="7" s="1"/>
  <c r="G5" i="5"/>
  <c r="H4" i="7" l="1"/>
  <c r="C12" i="9"/>
  <c r="C28" i="2"/>
  <c r="B17" i="7"/>
  <c r="B12" i="8"/>
  <c r="C12" i="8" s="1"/>
  <c r="B18" i="7" l="1"/>
  <c r="C17" i="9"/>
  <c r="C19" i="9" s="1"/>
  <c r="C20" i="9" l="1"/>
  <c r="B19" i="7"/>
  <c r="C30" i="2"/>
  <c r="C15" i="2" l="1"/>
  <c r="C6" i="5" s="1"/>
  <c r="E6" i="5" s="1"/>
  <c r="B13" i="8"/>
  <c r="C13" i="8" s="1"/>
  <c r="C31" i="2"/>
  <c r="I6" i="5" l="1"/>
  <c r="G6" i="5"/>
  <c r="G8" i="5" s="1"/>
  <c r="B8" i="7" s="1"/>
  <c r="G6" i="7"/>
  <c r="E8" i="5"/>
  <c r="B5" i="8" l="1"/>
  <c r="C5" i="8" s="1"/>
  <c r="D5" i="8" s="1"/>
  <c r="B6" i="7"/>
  <c r="H6" i="7"/>
  <c r="I8" i="5"/>
  <c r="B9" i="7" s="1"/>
  <c r="B10" i="7" s="1"/>
  <c r="B7" i="7" l="1"/>
  <c r="C32" i="2"/>
  <c r="C33" i="2" l="1"/>
  <c r="B14" i="8"/>
  <c r="C14" i="8" s="1"/>
</calcChain>
</file>

<file path=xl/sharedStrings.xml><?xml version="1.0" encoding="utf-8"?>
<sst xmlns="http://schemas.openxmlformats.org/spreadsheetml/2006/main" count="782" uniqueCount="473">
  <si>
    <t>Σενάριο 0 - Υφιστάμενη κατάσταση αναφοράς</t>
  </si>
  <si>
    <t>Σκοπός αρχείου</t>
  </si>
  <si>
    <t>Το αρχείο οργανώνει το Σενάριο 0, δηλαδή την υφιστάμενη κατάσταση του κτιρίου. Αποτελεί τη βάση σύγκρισης για τα επόμενα σενάρια ενεργειακής, βιοκλιματικής και περιβαλλοντικής αναβάθμισης.</t>
  </si>
  <si>
    <t>Τρόπος χρήσης</t>
  </si>
  <si>
    <t>Τα κίτρινα κελιά είναι επεξεργάσιμες παραδοχές. Τα πράσινα κελιά περιέχουν τύπους υπολογισμού. Η καρτέλα 06_Σύνοψη_Σ0 συγκεντρώνει τους βασικούς δείκτες.</t>
  </si>
  <si>
    <t>Περιορισμός</t>
  </si>
  <si>
    <t>Οι τιμές ειδικής κατανάλωσης, κόστους ενέργειας και συντελεστών εκπομπών είναι προσωρινές παραδοχές και μπορούν να αντικατασταθούν με δεδομένα λογαριασμών, ΠΕΑ, ΚΕΝΑΚ ή επίσημους συντελεστές.</t>
  </si>
  <si>
    <t>Ρόλος Σεναρίου 0</t>
  </si>
  <si>
    <t>Δεν περιλαμβάνει παρεμβάσεις, άρα το πρόσθετο κόστος παρέμβασης και το πρόσθετο ενσωματωμένο GWP είναι μηδενικά. Υπολογίζονται όμως η υφιστάμενη λειτουργική κατανάλωση, το κόστος λειτουργίας και οι λειτουργικές εκπομπές.</t>
  </si>
  <si>
    <t>Σύνδεση με μεθοδολογία</t>
  </si>
  <si>
    <t>Οι ποσότητες προέρχονται από το τελικό αρχείο επιμετρήσεων του κτιρίου. Η ίδια βάση ποσοτήτων θα χρησιμοποιηθεί στα επόμενα σενάρια, ώστε η σύγκριση να είναι συνεπής.</t>
  </si>
  <si>
    <t>Επόμενη χρήση</t>
  </si>
  <si>
    <t>Το αρχείο αυτό θα τροφοδοτήσει το συγκεντρωτικό Excel σύγκρισης σεναρίων.</t>
  </si>
  <si>
    <t>Ενημέρωση μοντέλου</t>
  </si>
  <si>
    <t>Ενσωματώθηκαν στοιχεία ΠΕΑ κατηγορίας Ε για όλες τις κατοικίες, 3 άτομα ανά διαμέρισμα και 250 L/άτομο·ημέρα.</t>
  </si>
  <si>
    <t>Παραδοχή ΖΝΧ</t>
  </si>
  <si>
    <t>Για την ενεργειακή εκτίμηση θεωρείται ότι 30% της συνολικής κατανάλωσης νερού θερμαίνεται ως ΖΝΧ.</t>
  </si>
  <si>
    <t>Τιμές ενέργειας</t>
  </si>
  <si>
    <t>Η ηλεκτρική ενέργεια λαμβάνεται 0,23 €/kWh και η θερμική ενέργεια κεντρικής θέρμανσης 0,13 €/kWh.</t>
  </si>
  <si>
    <t>Συντελεστές εκπομπών</t>
  </si>
  <si>
    <t>Η ηλεκτρική και θερμική ενέργεια λαμβάνονται με συντελεστή 0,27 kg CO₂eq/kWh για το Σενάριο 0.</t>
  </si>
  <si>
    <t>01 Παραδοχές Σεναρίου 0</t>
  </si>
  <si>
    <t>Κατηγορία</t>
  </si>
  <si>
    <t>Παράμετρος</t>
  </si>
  <si>
    <t>Τιμή</t>
  </si>
  <si>
    <t>Μονάδα</t>
  </si>
  <si>
    <t>Πηγή / τεκμηρίωση</t>
  </si>
  <si>
    <t>Σχόλιο</t>
  </si>
  <si>
    <t>Γενικά</t>
  </si>
  <si>
    <t>Έτος κατασκευής</t>
  </si>
  <si>
    <t>έτος</t>
  </si>
  <si>
    <t>Δεδομένο χρήστη</t>
  </si>
  <si>
    <t>Κτίριο υφιστάμενης κατάστασης</t>
  </si>
  <si>
    <t>Αριθμός τυπικών ορόφων κατοικίας</t>
  </si>
  <si>
    <t>όροφοι</t>
  </si>
  <si>
    <t>Σχέδια / δεδομένο χρήστη</t>
  </si>
  <si>
    <t>Α, Β, Γ, Δ και Ε όροφος</t>
  </si>
  <si>
    <t>Αριθμός διαμερισμάτων</t>
  </si>
  <si>
    <t>τεμ.</t>
  </si>
  <si>
    <t>Δύο διαμερίσματα ανά όροφο</t>
  </si>
  <si>
    <t>Γεωμετρία</t>
  </si>
  <si>
    <t>Μικτή επιφάνεια ανά επίπεδο</t>
  </si>
  <si>
    <t>m²</t>
  </si>
  <si>
    <t>Excel επιμετρήσεων v4</t>
  </si>
  <si>
    <t>Συνολική μικτή επιφάνεια ισογείου και Α-Ε</t>
  </si>
  <si>
    <t>Χρησιμοποιείται σε γενικούς δείκτες</t>
  </si>
  <si>
    <t>Εκτιμώμενη θερμαινόμενη / κατοικήσιμη επιφάνεια</t>
  </si>
  <si>
    <t>Χρησιμοποιείται για θέρμανση, ψύξη και ΖΝΧ</t>
  </si>
  <si>
    <t>Κύριο δώμα</t>
  </si>
  <si>
    <t>Εκτεθειμένες όψεις Βορρά + Νότου</t>
  </si>
  <si>
    <t>Εξωτερικά / κοινόχρηστα κουφώματα</t>
  </si>
  <si>
    <t>Ενέργεια</t>
  </si>
  <si>
    <t>Ειδική κατανάλωση θέρμανσης υφιστάμενης κατάστασης</t>
  </si>
  <si>
    <t>kWh/m²·έτος</t>
  </si>
  <si>
    <t>ΠΕΑ κατηγορίας Ε και τεκμηριωμένη παραδοχή υφιστάμενης κατάστασης</t>
  </si>
  <si>
    <t>Τελική κατανάλωση θέρμανσης για συγκριτική αξιολόγηση σεναρίων</t>
  </si>
  <si>
    <t>Ειδική κατανάλωση ψύξης υφιστάμενης κατάστασης</t>
  </si>
  <si>
    <t>Τελική κατανάλωση ψύξης για υφιστάμενα παλαιά κουφώματα/χωρίς σκίαση</t>
  </si>
  <si>
    <t>Ειδική κατανάλωση ΖΝΧ υφιστάμενης κατάστασης</t>
  </si>
  <si>
    <t>Υπολογισμός από κατοίκους και κατανάλωση νερού</t>
  </si>
  <si>
    <t>Βλέπε καρτέλα 08_Νερό_ΖΝΧ</t>
  </si>
  <si>
    <t>Ειδική κατανάλωση κοινόχρηστου φωτισμού/ανελκυστήρα</t>
  </si>
  <si>
    <t>Τεκμηριωμένη παραδοχή για κοινόχρηστους χώρους</t>
  </si>
  <si>
    <t>Φωτισμός κοινόχρηστων χώρων και ανελκυστήρας</t>
  </si>
  <si>
    <t>Κόστος ενέργειας</t>
  </si>
  <si>
    <t>Τιμή ηλεκτρικής ενέργειας</t>
  </si>
  <si>
    <t>€/kWh</t>
  </si>
  <si>
    <t>Τεκμηριωμένη τιμή αγοράς / Eurostat / ΔΕΗ</t>
  </si>
  <si>
    <t>Στρογγυλεμένη τελική τιμή με ρυθμιζόμενες χρεώσεις και φόρους</t>
  </si>
  <si>
    <t>Τιμή θερμικής ενέργειας κεντρικής θέρμανσης</t>
  </si>
  <si>
    <t>Τεκμηριωμένη παραδοχή για κεντρική θέρμανση πετρελαίου</t>
  </si>
  <si>
    <t>Τιμή θερμικής ενέργειας για συγκριτικούς υπολογισμούς</t>
  </si>
  <si>
    <t>Εκπομπές</t>
  </si>
  <si>
    <t>Συντελεστής εκπομπών ηλεκτρικής ενέργειας</t>
  </si>
  <si>
    <t>kg CO₂eq/kWh</t>
  </si>
  <si>
    <t>Τεκμηριωμένος συντελεστής ελληνικού μίγματος ηλεκτροπαραγωγής</t>
  </si>
  <si>
    <t>Στρογγυλεμένη τιμή 0,27 kg CO₂eq/kWh</t>
  </si>
  <si>
    <t>Συντελεστής εκπομπών θερμικής ενέργειας</t>
  </si>
  <si>
    <t>Τεκμηριωμένη παραδοχή για θερμική ενέργεια από πετρέλαιο</t>
  </si>
  <si>
    <t>Συντελεστής εκπομπών για συγκριτικούς υπολογισμούς</t>
  </si>
  <si>
    <t>Κύκλος ζωής</t>
  </si>
  <si>
    <t>Περίοδος αξιολόγησης</t>
  </si>
  <si>
    <t>έτη</t>
  </si>
  <si>
    <t>Συμβατή με λογική Level(s) / LCA κτιρίων</t>
  </si>
  <si>
    <t>Χρήση σε σωρευτικούς δείκτες</t>
  </si>
  <si>
    <t>Σενάριο 0</t>
  </si>
  <si>
    <t>Πρόσθετο κόστος παρεμβάσεων</t>
  </si>
  <si>
    <t>€</t>
  </si>
  <si>
    <t>Ορισμός Σεναρίου 0</t>
  </si>
  <si>
    <t>Δεν εφαρμόζονται παρεμβάσεις</t>
  </si>
  <si>
    <t>Πρόσθετο ενσωματωμένο GWP παρεμβάσεων</t>
  </si>
  <si>
    <t>kg CO₂eq</t>
  </si>
  <si>
    <t>Δεν εισάγονται νέα υλικά παρέμβασης</t>
  </si>
  <si>
    <t>Κατοίκηση</t>
  </si>
  <si>
    <t>Ενεργειακή κατηγορία ΠΕΑ κατοικιών</t>
  </si>
  <si>
    <t>Ε</t>
  </si>
  <si>
    <t>κατηγορία</t>
  </si>
  <si>
    <t>Όλες οι κατοικίες είναι κατηγορίας Ε στα ΠΕΑ</t>
  </si>
  <si>
    <t>Άτομα ανά διαμέρισμα</t>
  </si>
  <si>
    <t>άτομα/διαμέρισμα</t>
  </si>
  <si>
    <t>Χρησιμοποιείται για νερό και ΖΝΧ</t>
  </si>
  <si>
    <t>Συνολικοί κάτοικοι</t>
  </si>
  <si>
    <t>άτομα</t>
  </si>
  <si>
    <t>Υπολογισμός</t>
  </si>
  <si>
    <t>10 διαμερίσματα × 3 άτομα</t>
  </si>
  <si>
    <t>Νερό</t>
  </si>
  <si>
    <t>Κατανάλωση νερού ανά άτομο</t>
  </si>
  <si>
    <t>L/άτομο·ημέρα</t>
  </si>
  <si>
    <t>Συνολική ημερήσια κατανάλωση νερού</t>
  </si>
  <si>
    <t>Ετήσια συνολική κατανάλωση νερού</t>
  </si>
  <si>
    <t>m³/έτος</t>
  </si>
  <si>
    <t>ΖΝΧ</t>
  </si>
  <si>
    <t>Ποσοστό νερού που θεωρείται ΖΝΧ</t>
  </si>
  <si>
    <t>%</t>
  </si>
  <si>
    <t>Τεκμηριωμένη παραδοχή</t>
  </si>
  <si>
    <t>Χρησιμοποιείται μόνο για την ενεργειακή εκτίμηση ΖΝΧ</t>
  </si>
  <si>
    <t>Τελική ηλεκτρική ενέργεια ΖΝΧ</t>
  </si>
  <si>
    <t>kWh/έτος</t>
  </si>
  <si>
    <t>Ειδική τελική ενέργεια ΖΝΧ</t>
  </si>
  <si>
    <t>Ανά θερμαινόμενη / κατοικήσιμη επιφάνεια</t>
  </si>
  <si>
    <t>Συνολική τελική κατανάλωση μετά την ενημέρωση</t>
  </si>
  <si>
    <t>Βλέπε καρτέλα 06_Σύνοψη_Σ0</t>
  </si>
  <si>
    <t>Ειδική ετήσια κατανάλωση μετά την ενημέρωση</t>
  </si>
  <si>
    <t>Πλήθος κατοικιών κατηγορίας Ε</t>
  </si>
  <si>
    <t>κατοικίες</t>
  </si>
  <si>
    <t>Όλα τα διαμερίσματα</t>
  </si>
  <si>
    <t>02 Ποσότητες εισόδου από το αρχείο επιμετρήσεων</t>
  </si>
  <si>
    <t>Κωδικός</t>
  </si>
  <si>
    <t>Περιγραφή ποσότητας</t>
  </si>
  <si>
    <t>Ποσότητα</t>
  </si>
  <si>
    <t>Πηγή</t>
  </si>
  <si>
    <t>Χρήση στο Σ0 / επόμενα σενάρια</t>
  </si>
  <si>
    <t>AREA_GROSS_FOOT</t>
  </si>
  <si>
    <t>Βάση αναγωγής</t>
  </si>
  <si>
    <t>AREA_GROSS_TOTAL</t>
  </si>
  <si>
    <t>Μικτή επιφάνεια ισογείου + τυπικών ορόφων</t>
  </si>
  <si>
    <t>Δείκτες €/m² και kg CO₂eq/m²</t>
  </si>
  <si>
    <t>AREA_HEATED_EST</t>
  </si>
  <si>
    <t>Εκτιμώμενη θερμαινόμενη/κατοικήσιμη επιφάνεια</t>
  </si>
  <si>
    <t>Ενεργειακή αναγωγή θέρμανσης/ψύξης/ΖΝΧ</t>
  </si>
  <si>
    <t>AREA_ROOF</t>
  </si>
  <si>
    <t>Δώμα</t>
  </si>
  <si>
    <t>Επιφάνεια κύριου δώματος</t>
  </si>
  <si>
    <t>Βάση μελλοντικών σεναρίων δώματος</t>
  </si>
  <si>
    <t>AREA_ROOFHEAD</t>
  </si>
  <si>
    <t>Επιφάνεια απόληξης κλιμακοστασίου</t>
  </si>
  <si>
    <t>Συμπληρωματική επιφάνεια δώματος</t>
  </si>
  <si>
    <t>WALL_EXT_TOTAL_NET</t>
  </si>
  <si>
    <t>Τοιχοποιίες</t>
  </si>
  <si>
    <t>Καθαρή επιφάνεια εξωτερικών μπατικών τοίχων</t>
  </si>
  <si>
    <t>Υφιστάμενο κέλυφος</t>
  </si>
  <si>
    <t>Περιλαμβάνει όμορες πλευρές</t>
  </si>
  <si>
    <t>WALL_EXPOSED_NET</t>
  </si>
  <si>
    <t>Κέλυφος</t>
  </si>
  <si>
    <t>Καθαρή επιφάνεια εκτεθειμένων όψεων Βορρά + Νότου</t>
  </si>
  <si>
    <t>Κύρια βάση θερμικά εκτεθειμένων επιφανειών</t>
  </si>
  <si>
    <t>Πλευρές Α/Δ θεωρούνται όμορες</t>
  </si>
  <si>
    <t>WALL_PARTY_NET</t>
  </si>
  <si>
    <t>Καθαρή επιφάνεια πλευρών σε όμορες ιδιοκτησίες</t>
  </si>
  <si>
    <t>Έλεγχος αδιαβατικών επιφανειών</t>
  </si>
  <si>
    <t>VOL_EXT_WALL</t>
  </si>
  <si>
    <t>Όγκος εξωτερικών μπατικών τοίχων</t>
  </si>
  <si>
    <t>m³</t>
  </si>
  <si>
    <t>AREA_GROUND_PANELS</t>
  </si>
  <si>
    <t>Ισόγειο</t>
  </si>
  <si>
    <t>Καθαρή επιφάνεια πάνελ ισογείου</t>
  </si>
  <si>
    <t>Υφιστάμενη κατάσταση ισογείου</t>
  </si>
  <si>
    <t>VOL_GROUND_PANELS</t>
  </si>
  <si>
    <t>Όγκος πάνελ ισογείου</t>
  </si>
  <si>
    <t>Υφιστάμενη κατάσταση</t>
  </si>
  <si>
    <t>AREA_OPENINGS</t>
  </si>
  <si>
    <t>Κουφώματα</t>
  </si>
  <si>
    <t>Συνολική επιφάνεια εξωτερικών/κοινόχρηστων κουφωμάτων</t>
  </si>
  <si>
    <t>Βάση υφιστάμενων κουφωμάτων</t>
  </si>
  <si>
    <t>AREA_AL_FRAME</t>
  </si>
  <si>
    <t>Επιφάνεια αλουμινίου κουφωμάτων</t>
  </si>
  <si>
    <t>Ανάλυση υλικών κουφωμάτων</t>
  </si>
  <si>
    <t>10% της επιφάνειας</t>
  </si>
  <si>
    <t>AREA_GLASS</t>
  </si>
  <si>
    <t>Επιφάνεια υαλοπινάκων</t>
  </si>
  <si>
    <t>90% της επιφάνειας</t>
  </si>
  <si>
    <t>VOL_CONC_SUP</t>
  </si>
  <si>
    <t>Σκυρόδεμα</t>
  </si>
  <si>
    <t>Σύνολο σκυροδέματος ανωδομής και ισογείου</t>
  </si>
  <si>
    <t>Υφιστάμενος φέρων οργανισμός</t>
  </si>
  <si>
    <t>VOL_FOUND_RC</t>
  </si>
  <si>
    <t>Θεμελίωση</t>
  </si>
  <si>
    <t>Σύνολο οπλισμένου σκυροδέματος θεμελίωσης</t>
  </si>
  <si>
    <t>Υφιστάμενη θεμελίωση</t>
  </si>
  <si>
    <t>Κωνικά πέδιλα με συνδετήριους δοκούς</t>
  </si>
  <si>
    <t>VOL_FOUND_LEAN</t>
  </si>
  <si>
    <t>Σκυρόδεμα καθαριότητας</t>
  </si>
  <si>
    <t>VOL_CONC_TOTAL_RC</t>
  </si>
  <si>
    <t>Σύνολο οπλισμένου σκυροδέματος ανωδομής και θεμελίωσης</t>
  </si>
  <si>
    <t>Συνολικός όγκος Ο/Σ</t>
  </si>
  <si>
    <t>VOL_CONC_TOTAL_ALL</t>
  </si>
  <si>
    <t>Σύνολο σκυροδέματος με καθαριότητα</t>
  </si>
  <si>
    <t>Συνολικός όγκος σκυροδέματος</t>
  </si>
  <si>
    <t>AREA_TILE_FLOORS</t>
  </si>
  <si>
    <t>Τελειώματα</t>
  </si>
  <si>
    <t>Κεραμικά δάπεδα τυπικών ορόφων</t>
  </si>
  <si>
    <t>Υφιστάμενα δάπεδα / αναγωγή κατοικιών</t>
  </si>
  <si>
    <t>AREA_GROUND_FLOOR</t>
  </si>
  <si>
    <t>Δάπεδο ισογείου</t>
  </si>
  <si>
    <t>Υφιστάμενο ισόγειο</t>
  </si>
  <si>
    <t>AREA_BATH_TILES</t>
  </si>
  <si>
    <t>Πλακίδια τοίχων λουτρών και WC</t>
  </si>
  <si>
    <t>Υφιστάμενες επενδύσεις</t>
  </si>
  <si>
    <t>AREA_MARBLE_STAIRS</t>
  </si>
  <si>
    <t>Μάρμαρα κλιμακοστασίου</t>
  </si>
  <si>
    <t>Υφιστάμενο κλιμακοστάσιο</t>
  </si>
  <si>
    <t>LEN_RAIL_BALC</t>
  </si>
  <si>
    <t>Κάγκελα</t>
  </si>
  <si>
    <t>Μήκος κιγκλιδωμάτων εξωστών</t>
  </si>
  <si>
    <t>m</t>
  </si>
  <si>
    <t>Υφιστάμενα κιγκλιδώματα</t>
  </si>
  <si>
    <t>LEN_RAIL_STAIR</t>
  </si>
  <si>
    <t>Μήκος κιγκλιδωμάτων σκάλας</t>
  </si>
  <si>
    <t>MEP_APT</t>
  </si>
  <si>
    <t>Η/Μ</t>
  </si>
  <si>
    <t>Συνολικά διαμερίσματα</t>
  </si>
  <si>
    <t>Αναγωγές ανά διαμέρισμα</t>
  </si>
  <si>
    <t>MEP_RAD_COUNT</t>
  </si>
  <si>
    <t>Σώματα καλοριφέρ</t>
  </si>
  <si>
    <t>Υφιστάμενη θέρμανση</t>
  </si>
  <si>
    <t>MEP_RAD_LEN</t>
  </si>
  <si>
    <t>Συνολικό μήκος σωμάτων καλοριφέρ</t>
  </si>
  <si>
    <t>MEP_WH_COUNT</t>
  </si>
  <si>
    <t>Ηλεκτρικοί θερμοσίφωνες 120 L</t>
  </si>
  <si>
    <t>Υφιστάμενο ΖΝΧ</t>
  </si>
  <si>
    <t>03 Περιγραφή υφιστάμενης κατάστασης - Σενάριο 0</t>
  </si>
  <si>
    <t>Ενεργειακή επίπτωση</t>
  </si>
  <si>
    <t>Περιβαλλοντική επίπτωση</t>
  </si>
  <si>
    <t>Σχόλιο για σενάρια</t>
  </si>
  <si>
    <t>Βαθμός προτεραιότητας ελέγχου</t>
  </si>
  <si>
    <t>Μπατικοί εξωτερικοί τοίχοι πάχους 0,25 m με ανεπαρκή θερμομονωτική προστασία για σημερινά δεδομένα.</t>
  </si>
  <si>
    <t>Αυξημένες θερμικές απώλειες τον χειμώνα και θερμικά κέρδη το καλοκαίρι.</t>
  </si>
  <si>
    <t>Υψηλότερες λειτουργικές εκπομπές λόγω αυξημένης ζήτησης θέρμανσης/ψύξης.</t>
  </si>
  <si>
    <t>Βασική κατηγορία για αξιολόγηση βιοκλιματικής αναβάθμισης.</t>
  </si>
  <si>
    <t>Υψηλή</t>
  </si>
  <si>
    <t>Παλαιά συρόμενα κουφώματα αλουμινίου με μονά τζάμια και πλαστικά ρολά.</t>
  </si>
  <si>
    <t>Αυξημένες θερμικές απώλειες, μειωμένη αεροστεγανότητα και χαμηλή θερμομονωτική απόδοση.</t>
  </si>
  <si>
    <t>Αυξημένες λειτουργικές εκπομπές, κυρίως θέρμανσης/ψύξης.</t>
  </si>
  <si>
    <t>Κρίσιμη κατηγορία με μεγάλη ενεργειακή επίδραση ανά m².</t>
  </si>
  <si>
    <t>Σκίαση</t>
  </si>
  <si>
    <t>Δεν υπάρχουν τέντες ή οργανωμένη εξωτερική ηλιακή προστασία.</t>
  </si>
  <si>
    <t>Αυξημένα θερινά ηλιακά κέρδη στη νότια όψη.</t>
  </si>
  <si>
    <t>Αυξημένες λειτουργικές εκπομπές ψύξης.</t>
  </si>
  <si>
    <t>Σημαντική βιοκλιματική παράμετρος για έλεγχο υπερθέρμανσης.</t>
  </si>
  <si>
    <t>Οριζόντια εκτεθειμένη επιφάνεια με απόληξη κλιμακοστασίου.</t>
  </si>
  <si>
    <t>Σημαντική συμμετοχή σε θερμικά κέρδη/απώλειες.</t>
  </si>
  <si>
    <t>Υψηλή επίδραση σε λειτουργικό αποτύπωμα αν δεν προστατεύεται επαρκώς.</t>
  </si>
  <si>
    <t>Βασική επιφάνεια για μελλοντική τεχνική αξιολόγηση.</t>
  </si>
  <si>
    <t>Θέρμανση</t>
  </si>
  <si>
    <t>Κεντρική θέρμανση αρχικής περιόδου κατασκευής, με 70 σώματα καλοριφέρ.</t>
  </si>
  <si>
    <t>Ενδεχόμενη χαμηλότερη απόδοση σε σχέση με σύγχρονα συστήματα.</t>
  </si>
  <si>
    <t>Λειτουργικές εκπομπές ανάλογα με ενεργειακό φορέα και απόδοση.</t>
  </si>
  <si>
    <t>Βασική κατηγορία Η/Μ αξιολόγησης.</t>
  </si>
  <si>
    <t>Μεσαία/Υψηλή</t>
  </si>
  <si>
    <t>Ένας ηλεκτρικός θερμοσίφωνας 120 L ανά διαμέρισμα, χωρίς ηλιακούς θερμοσίφωνες.</t>
  </si>
  <si>
    <t>Υψηλή χρήση ηλεκτρικής ενέργειας για ΖΝΧ.</t>
  </si>
  <si>
    <t>Λειτουργικές εκπομπές ηλεκτρικής ενέργειας.</t>
  </si>
  <si>
    <t>Δυνατότητα διερεύνησης εναλλακτικών λύσεων παραγωγής ΖΝΧ.</t>
  </si>
  <si>
    <t>Φωτισμός/ανελκυστήρας</t>
  </si>
  <si>
    <t>Κοινόχρηστες καταναλώσεις παλαιάς τεχνολογίας, με ανελκυστήρα τυπικής συντήρησης.</t>
  </si>
  <si>
    <t>Συνεχής μικρή αλλά υπαρκτή κατανάλωση ηλεκτρικής ενέργειας.</t>
  </si>
  <si>
    <t>Μικρότερη παρέμβαση αλλά χαμηλού κόστους σε μελλοντική αξιολόγηση.</t>
  </si>
  <si>
    <t>Μεσαία</t>
  </si>
  <si>
    <t>Ενεργειακή κατάταξη ΠΕΑ</t>
  </si>
  <si>
    <t>Όλες οι κατοικίες κατατάσσονται στην κατηγορία Ε.</t>
  </si>
  <si>
    <t>Η κατηγορία Ε τεκμηριώνει χαμηλή ενεργειακή απόδοση σε σχέση με τις σημερινές απαιτήσεις.</t>
  </si>
  <si>
    <t>Αυξημένες λειτουργικές εκπομπές λόγω υψηλότερης κατανάλωσης.</t>
  </si>
  <si>
    <t>Βάση για ρεαλιστικές ενεργειακές παραδοχές Σεναρίου 0.</t>
  </si>
  <si>
    <t>Πληθυσμός χρήσης</t>
  </si>
  <si>
    <t>3 άτομα ανά διαμέρισμα, συνολικά 30 κάτοικοι.</t>
  </si>
  <si>
    <t>Επηρεάζει κυρίως την κατανάλωση νερού και ΖΝΧ.</t>
  </si>
  <si>
    <t>Αυξάνει τις λειτουργικές εκπομπές ηλεκτρικής ενέργειας για ΖΝΧ.</t>
  </si>
  <si>
    <t>Χρήσιμο για σενάρια ΖΝΧ και ενεργειακής αναβάθμισης.</t>
  </si>
  <si>
    <t>Κατανάλωση νερού</t>
  </si>
  <si>
    <t>250 L/άτομο·ημέρα, δηλαδή 7,5 m³/ημέρα και 2.737,5 m³/έτος.</t>
  </si>
  <si>
    <t>Μέρος της κατανάλωσης θεωρείται θερμαινόμενο για ΖΝΧ.</t>
  </si>
  <si>
    <t>Το ΖΝΧ υπολογίζεται με ηλεκτρικό θερμοσίφωνα στην υφιστάμενη κατάσταση.</t>
  </si>
  <si>
    <t>Βάση υπολογισμού λειτουργικής ενέργειας ΖΝΧ.</t>
  </si>
  <si>
    <t>04 Υπολογισμός λειτουργικής ενέργειας και εκπομπών - Σενάριο 0</t>
  </si>
  <si>
    <t>Χρήση ενέργειας</t>
  </si>
  <si>
    <t>Επιφάνεια αναφοράς</t>
  </si>
  <si>
    <t>Ειδική κατανάλωση</t>
  </si>
  <si>
    <t>Φορέας ενέργειας</t>
  </si>
  <si>
    <t>Τελική ενέργεια</t>
  </si>
  <si>
    <t>Τιμή ενέργειας</t>
  </si>
  <si>
    <t>Ετήσιο κόστος</t>
  </si>
  <si>
    <t>Συντελεστής εκπομπών</t>
  </si>
  <si>
    <t>Λειτουργικές εκπομπές</t>
  </si>
  <si>
    <t>Θερμική ενέργεια</t>
  </si>
  <si>
    <t>Ρεαλιστική παραδοχή για κατοικίες ΠΕΑ κατηγορίας Ε</t>
  </si>
  <si>
    <t>Ψύξη</t>
  </si>
  <si>
    <t>Ηλεκτρική ενέργεια</t>
  </si>
  <si>
    <t>Ρεαλιστική παραδοχή για υφιστάμενα παλαιά κουφώματα και απουσία σκίασης</t>
  </si>
  <si>
    <t>Υπολογισμός από 30 κατοίκους, 250 L/άτομο·ημέρα, 30% ως ΖΝΧ</t>
  </si>
  <si>
    <t>Κοινόχρηστος φωτισμός / ανελκυστήρας</t>
  </si>
  <si>
    <t>Κοινόχρηστος φωτισμός και ανελκυστήρας, αναγωγή στη μικτή επιφάνεια</t>
  </si>
  <si>
    <t>ΣΥΝΟΛΟ</t>
  </si>
  <si>
    <t>-</t>
  </si>
  <si>
    <t>05 Υφιστάμενα υλικά και ενσωματωμένο αποτύπωμα - Σενάριο 0</t>
  </si>
  <si>
    <t>Υλικό / στοιχείο</t>
  </si>
  <si>
    <t>Συντελεστής GWP</t>
  </si>
  <si>
    <t>Μονάδα συντελεστή</t>
  </si>
  <si>
    <t>Υπολογιζόμενο GWP</t>
  </si>
  <si>
    <t>Στάδια κύκλου ζωής</t>
  </si>
  <si>
    <t>Πηγή συντελεστή</t>
  </si>
  <si>
    <t>Συμμετοχή στη σύγκριση Σ0</t>
  </si>
  <si>
    <t>Φέρων οργανισμός</t>
  </si>
  <si>
    <t>Οπλισμένο σκυρόδεμα ανωδομής και θεμελίωσης</t>
  </si>
  <si>
    <t>kg CO₂eq/m³</t>
  </si>
  <si>
    <t>Α1-Α3 ή κατά πηγή</t>
  </si>
  <si>
    <t>Προς συμπλήρωση</t>
  </si>
  <si>
    <t>Όχι, ιστορικό υλικό</t>
  </si>
  <si>
    <t>Δεν αποτελεί νέο GWP παρέμβασης στο Σ0</t>
  </si>
  <si>
    <t>Εξωτερικοί μπατικοί τοίχοι</t>
  </si>
  <si>
    <t>Πάνελ ισογείου</t>
  </si>
  <si>
    <t>kg CO₂eq/m²</t>
  </si>
  <si>
    <t>Αλουμίνιο υφιστάμενων κουφωμάτων</t>
  </si>
  <si>
    <t>10% της επιφάνειας κουφωμάτων</t>
  </si>
  <si>
    <t>Υαλοπίνακες υφιστάμενων κουφωμάτων</t>
  </si>
  <si>
    <t>90% της επιφάνειας κουφωμάτων</t>
  </si>
  <si>
    <t>Δάπεδα</t>
  </si>
  <si>
    <t>Πρόσθετα υλικά παρέμβασης</t>
  </si>
  <si>
    <t>kg CO₂eq/μονάδα</t>
  </si>
  <si>
    <t>Ορισμός Σ0</t>
  </si>
  <si>
    <t>Ναι, πρόσθετο GWP = 0</t>
  </si>
  <si>
    <t>Δεν υπάρχουν παρεμβάσεις</t>
  </si>
  <si>
    <t>06 Σύνοψη βασικών δεικτών - Σενάριο 0</t>
  </si>
  <si>
    <t>Δείκτης</t>
  </si>
  <si>
    <t>Χρήση</t>
  </si>
  <si>
    <t>Ενέργεια kWh/έτος</t>
  </si>
  <si>
    <t>Εκπομπές kg CO₂eq/έτος</t>
  </si>
  <si>
    <t>Συνολική μικτή επιφάνεια</t>
  </si>
  <si>
    <t>Γενικός δείκτης αναφοράς</t>
  </si>
  <si>
    <t>Θερμαινόμενη / κατοικήσιμη επιφάνεια</t>
  </si>
  <si>
    <t>Ετήσια τελική κατανάλωση Σεναρίου 0</t>
  </si>
  <si>
    <t>Άθροισμα βασικών λειτουργικών χρήσεων</t>
  </si>
  <si>
    <t>Ειδική ετήσια κατανάλωση ως προς θερμαινόμενη επιφάνεια</t>
  </si>
  <si>
    <t>Με βάση ενημερωμένες παραδοχές ΠΕΑ Ε, χρήσης και ΖΝΧ</t>
  </si>
  <si>
    <t>Κοινόχρηστα</t>
  </si>
  <si>
    <t>Ετήσιο κόστος λειτουργικής ενέργειας</t>
  </si>
  <si>
    <t>€/έτος</t>
  </si>
  <si>
    <t>Με βάση ενημερωμένες τιμές ενέργειας</t>
  </si>
  <si>
    <t>Ετήσιες λειτουργικές εκπομπές</t>
  </si>
  <si>
    <t>kg CO₂eq/έτος</t>
  </si>
  <si>
    <t>Με βάση ενημερωμένους συντελεστές εκπομπών</t>
  </si>
  <si>
    <t>Λειτουργικές εκπομπές περιόδου αναφοράς</t>
  </si>
  <si>
    <t>Χωρίς μεταβολή ενεργειακού μείγματος</t>
  </si>
  <si>
    <t>Πρόσθετο κόστος παρεμβάσεων Σεναρίου 0</t>
  </si>
  <si>
    <t>Πρόσθετο ενσωματωμένο GWP παρεμβάσεων Σεναρίου 0</t>
  </si>
  <si>
    <t>Καθαρή μείωση εκπομπών έναντι Σ0</t>
  </si>
  <si>
    <t>Βάση σύγκρισης</t>
  </si>
  <si>
    <t>Κατηγορία ΠΕΑ κατοικιών</t>
  </si>
  <si>
    <t>Δεδομένο χρήστη: όλες οι κατοικίες</t>
  </si>
  <si>
    <t>Συνολική κατανάλωση νερού</t>
  </si>
  <si>
    <t>250 L/άτομο·ημέρα</t>
  </si>
  <si>
    <t>Όγκος ΖΝΧ για ενεργειακό υπολογισμό</t>
  </si>
  <si>
    <t>Παραδοχή 30% της συνολικής κατανάλωσης νερού</t>
  </si>
  <si>
    <t>Υπολογισμός από θερμοκρασιακή διαφορά 30°C και η=90%</t>
  </si>
  <si>
    <t>Σημείωση</t>
  </si>
  <si>
    <t>Οι τιμές είναι ρεαλιστικές παραδοχές Σεναρίου 0 και μπορούν να αντικατασταθούν από πραγματικούς λογαριασμούς ή αναλυτικό ΠΕΑ.</t>
  </si>
  <si>
    <t>07 Έλεγχοι, εκκρεμότητες και στοιχεία προς οριστικοποίηση</t>
  </si>
  <si>
    <t>Έλεγχος</t>
  </si>
  <si>
    <t>Τύπος/κριτήριο</t>
  </si>
  <si>
    <t>Αποτέλεσμα</t>
  </si>
  <si>
    <t>Κατάσταση</t>
  </si>
  <si>
    <t>Ερμηνεία</t>
  </si>
  <si>
    <t>Επιφάνεια θερμαινόμενων χώρων &gt; 0</t>
  </si>
  <si>
    <t>Απαιτείται θετική επιφάνεια αναφοράς</t>
  </si>
  <si>
    <t>Καμία αν ισχύει</t>
  </si>
  <si>
    <t>Συνολική κατανάλωση &gt; 0</t>
  </si>
  <si>
    <t>Το Σ0 πρέπει να έχει θετική λειτουργική κατανάλωση</t>
  </si>
  <si>
    <t>Έλεγχος ενεργειακών παραδοχών</t>
  </si>
  <si>
    <t>Πρόσθετο κόστος Σ0 = 0</t>
  </si>
  <si>
    <t>Το Σ0 είναι κατάσταση αναφοράς χωρίς παρεμβάσεις</t>
  </si>
  <si>
    <t>Πρόσθετο GWP παρεμβάσεων Σ0 = 0</t>
  </si>
  <si>
    <t>Δεν εισάγονται νέα υλικά στο Σ0</t>
  </si>
  <si>
    <t>Υπάρχει συντελεστής εκπομπών ηλεκτρικής ενέργειας</t>
  </si>
  <si>
    <t>Απαιτείται για λειτουργικές εκπομπές</t>
  </si>
  <si>
    <t>Να οριστικοποιηθεί από επίσημη πηγή</t>
  </si>
  <si>
    <t>Υπάρχει συντελεστής εκπομπών θερμικής ενέργειας</t>
  </si>
  <si>
    <t>Απαιτείται για λειτουργικές εκπομπές θέρμανσης</t>
  </si>
  <si>
    <t>Να οριστικοποιηθεί ανά καύσιμο</t>
  </si>
  <si>
    <t>Κατηγορία ΠΕΑ κατοικιών δόθηκε</t>
  </si>
  <si>
    <t>OK</t>
  </si>
  <si>
    <t>Κλειστό</t>
  </si>
  <si>
    <t>Όλες οι κατοικίες κατηγορίας Ε</t>
  </si>
  <si>
    <t>Καμία</t>
  </si>
  <si>
    <t>Συνολικοί κάτοικοι &gt; 0</t>
  </si>
  <si>
    <t>Υπολογισμός από διαμερίσματα × άτομα/διαμέρισμα</t>
  </si>
  <si>
    <t>Ετήσια κατανάλωση νερού &gt; 0</t>
  </si>
  <si>
    <t>Υπολογισμός από 250 L/άτομο·ημέρα</t>
  </si>
  <si>
    <t>Τελική ενέργεια ΖΝΧ &gt; 0</t>
  </si>
  <si>
    <t>Υπολογισμός από όγκο ΖΝΧ και ηλεκτρικό θερμοσίφωνα</t>
  </si>
  <si>
    <t>Ειδική κατανάλωση Σ0 εντός ρεαλιστικού εύρους για ΠΕΑ Ε</t>
  </si>
  <si>
    <t>Κλειστό με παραδοχή</t>
  </si>
  <si>
    <t>Ελέγχεται από το υπολογιστικό μοντέλο</t>
  </si>
  <si>
    <t>Να αντικατασταθεί από πραγματικό ΠΕΑ αν διατεθεί</t>
  </si>
  <si>
    <t>Τιμές ενέργειας και συντελεστές εκπομπών τεκμηριωμένοι</t>
  </si>
  <si>
    <t>Χρήση πηγών και στρογγυλεμένων παραδοχών</t>
  </si>
  <si>
    <t>Δυνατότητα ανάλυσης ευαισθησίας</t>
  </si>
  <si>
    <t>Εκκρεμότητες οριστικοποίησης</t>
  </si>
  <si>
    <t>Πραγματικοί λογαριασμοί ενέργειας, αναλυτικό ΠΕΑ ανά διαμέρισμα και πραγματικό καύσιμο/κατανάλωση κεντρικής θέρμανσης μπορούν να αντικαταστήσουν τις τεκμηριωμένες παραδοχές.</t>
  </si>
  <si>
    <t>Σημαντική παραδοχή ΖΝΧ</t>
  </si>
  <si>
    <t>Το 30% της συνολικής κατανάλωσης νερού θεωρείται θερμαινόμενο για ΖΝΧ. Η τιμή μπορεί να μεταβληθεί σε ανάλυση ευαισθησίας.</t>
  </si>
  <si>
    <t>Σημαντική παραδοχή ηλεκτρικής ενέργειας</t>
  </si>
  <si>
    <t>Χρησιμοποιείται τιμή 0,23 €/kWh και συντελεστής 0,27 kg CO₂eq/kWh ως στρογγυλεμένες ρεαλιστικές τιμές για συγκριτική αξιολόγηση.</t>
  </si>
  <si>
    <t>08 Υπολογισμός κατανάλωσης νερού και ΖΝΧ - Σενάριο 0</t>
  </si>
  <si>
    <t>Πηγή / παραδοχή</t>
  </si>
  <si>
    <t>Διαμερίσματα</t>
  </si>
  <si>
    <t>01_Παραδοχές</t>
  </si>
  <si>
    <t>Δύο διαμερίσματα ανά όροφο, 5 όροφοι κατοικιών</t>
  </si>
  <si>
    <t>Συνολική κατανάλωση νερού ανά άτομο</t>
  </si>
  <si>
    <t>Συνολική ημερήσια κατανάλωση</t>
  </si>
  <si>
    <t>L/ημέρα</t>
  </si>
  <si>
    <t>Συνολικοί κάτοικοι × L/άτομο·ημέρα</t>
  </si>
  <si>
    <t>m³/ημέρα</t>
  </si>
  <si>
    <t>Ετήσια συνολική κατανάλωση</t>
  </si>
  <si>
    <t>Χωρίς εποχική διόρθωση</t>
  </si>
  <si>
    <t>Ποσοστό συνολικού νερού που θεωρείται ΖΝΧ</t>
  </si>
  <si>
    <t>Για ενεργειακό υπολογισμό ΖΝΧ</t>
  </si>
  <si>
    <t>Ετήσιος όγκος ΖΝΧ</t>
  </si>
  <si>
    <t>Θερμοκρασία εισόδου νερού</t>
  </si>
  <si>
    <t>°C</t>
  </si>
  <si>
    <t>Μέση θερμοκρασία κρύου νερού</t>
  </si>
  <si>
    <t>Θερμοκρασία χρήσης ΖΝΧ</t>
  </si>
  <si>
    <t>Θερμοκρασία νερού χρήσης</t>
  </si>
  <si>
    <t>Διαφορά θερμοκρασίας</t>
  </si>
  <si>
    <t>Θερμοκρασία χρήσης - θερμοκρασία εισόδου</t>
  </si>
  <si>
    <t>Ειδική ενέργεια θέρμανσης νερού</t>
  </si>
  <si>
    <t>kWh/m³·°C</t>
  </si>
  <si>
    <t>Φυσική σχέση Q=m·c·ΔT</t>
  </si>
  <si>
    <t>Προσεγγιστικός συντελεστής για νερό</t>
  </si>
  <si>
    <t>Ωφέλιμη θερμική ενέργεια ΖΝΧ</t>
  </si>
  <si>
    <t>Απόδοση ηλεκτρικού θερμοσίφωνα</t>
  </si>
  <si>
    <t>Απώλειες αποθήκευσης/λειτουργίας</t>
  </si>
  <si>
    <t>Χρησιμοποιείται στο 04_Ενέργεια_Σ0</t>
  </si>
  <si>
    <t>ΠΕΑ</t>
  </si>
  <si>
    <t>Ενεργειακή κατηγορία κατοικιών</t>
  </si>
  <si>
    <t>Όλες οι κατοικίες είναι κατηγορίας Ε</t>
  </si>
  <si>
    <t>09 Πηγές και τεκμηρίωση παραδοχών Σεναρίου 0</t>
  </si>
  <si>
    <t>URL</t>
  </si>
  <si>
    <t>Χρήση στο αρχείο</t>
  </si>
  <si>
    <t>ΔΕΗ Γ1/Γ1Ν - οικιακό τιμολόγιο</t>
  </si>
  <si>
    <t>https://www.dei.gr/en/home/electricity/g1-g1n/</t>
  </si>
  <si>
    <t>Έλεγχος ρεαλιστικότητας τιμής ηλεκτρικής ενέργειας</t>
  </si>
  <si>
    <t>Η τελική τιμή στο μοντέλο στρογγυλοποιείται σε 0,23 €/kWh με ρυθμιζόμενες χρεώσεις/φόρους.</t>
  </si>
  <si>
    <t>Eurostat - Electricity price statistics</t>
  </si>
  <si>
    <t>https://ec.europa.eu/eurostat/statistics-explained/index.php?title=Electricity_price_statistics</t>
  </si>
  <si>
    <t>Έλεγχος εύρους οικιακής τιμής ηλεκτρικής ενέργειας</t>
  </si>
  <si>
    <t>Χρησιμοποιείται για τεκμηρίωση ρεαλιστικής τιμής.</t>
  </si>
  <si>
    <t>Εκπομπές ηλεκτρισμού</t>
  </si>
  <si>
    <t>The Green Tank - carbon footprint of electricity production, Greece 2024</t>
  </si>
  <si>
    <t>https://thegreentank.gr/en/2024/10/04/emissionswatch-aug24/</t>
  </si>
  <si>
    <t>Συντελεστής εκπομπών ηλεκτρικής ενέργειας 0,27 kg CO₂eq/kWh</t>
  </si>
  <si>
    <t>Η τιμή στρογγυλοποιείται για συγκριτικό υπολογισμό.</t>
  </si>
  <si>
    <t>IEA Emission Factors 2025 documentation</t>
  </si>
  <si>
    <t>https://iea.blob.core.windows.net/assets/2b5f6d31-3263-44bf-85bc-b754d1c69cd3/IEA_Methodology_Emission_Factors.pdf</t>
  </si>
  <si>
    <t>Μεθοδολογική τεκμηρίωση συντελεστών εκπομπών ενέργειας</t>
  </si>
  <si>
    <t>Υποστηρικτική πηγή.</t>
  </si>
  <si>
    <t>Συντελεστές καυσίμων</t>
  </si>
  <si>
    <t>GHG Protocol calculation tools and cross-sector emission factors</t>
  </si>
  <si>
    <t>https://ghgprotocol.org/calculation-tools-and-guidance</t>
  </si>
  <si>
    <t>Τεκμηρίωση συντελεστών εκπομπών καυσίμων</t>
  </si>
  <si>
    <t>Χρησιμοποιείται ως υποστηρικτική πηγή για θερμική ενέργεια.</t>
  </si>
  <si>
    <t>Δεδομένα χρήσης</t>
  </si>
  <si>
    <t>Δεδομένα χρήστη</t>
  </si>
  <si>
    <t>Κατηγορία ΠΕΑ Ε, 3 άτομα/διαμέρισμα, 250 L/άτομο·ημέρα</t>
  </si>
  <si>
    <t>Άμεσες παραδοχές μελέτης περίπτωσης.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</si>
</sst>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#,##0.000"/>
  </numFmts>
  <fonts count="7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b/>
      <sz val="10"/>
      <color rgb="FFFFFFFF"/>
      <name val="Calibri"/>
    </font>
    <font>
      <sz val="10"/>
      <name val="Calibri"/>
    </font>
    <font>
      <b/>
      <sz val="10"/>
      <name val="Calibri"/>
    </font>
    <font>
      <sz val="1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D9EAD3"/>
      </patternFill>
    </fill>
    <fill>
      <patternFill patternType="solid">
        <fgColor rgb="FFC00000"/>
      </patternFill>
    </fill>
    <fill>
      <patternFill patternType="solid">
        <fgColor rgb="FF0F766E"/>
      </patternFill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0" fillId="0" borderId="0" xfId="1" applyFont="1" applyAlignment="1">
      <alignment wrapText="1"/>
    </xf>
    <xf numFmtId="0" fontId="4" fillId="0" borderId="0" xfId="1" applyFont="1"/>
    <xf numFmtId="0" fontId="3" fillId="3" borderId="0" xfId="1" applyFont="1" applyFill="1" applyAlignment="1">
      <alignment horizontal="center" vertical="top" wrapText="1"/>
    </xf>
    <xf numFmtId="0" fontId="4" fillId="0" borderId="0" xfId="1" applyFont="1" applyAlignment="1">
      <alignment vertical="top" wrapText="1"/>
    </xf>
    <xf numFmtId="0" fontId="3" fillId="3" borderId="0" xfId="1" applyFont="1" applyFill="1" applyAlignment="1">
      <alignment horizontal="center" vertical="center" wrapText="1"/>
    </xf>
    <xf numFmtId="164" fontId="4" fillId="4" borderId="0" xfId="1" applyNumberFormat="1" applyFont="1" applyFill="1" applyAlignment="1">
      <alignment vertical="top" wrapText="1"/>
    </xf>
    <xf numFmtId="164" fontId="4" fillId="0" borderId="0" xfId="1" applyNumberFormat="1" applyFont="1" applyAlignment="1">
      <alignment vertical="top" wrapText="1"/>
    </xf>
    <xf numFmtId="2" fontId="4" fillId="5" borderId="0" xfId="1" applyNumberFormat="1" applyFont="1" applyFill="1" applyAlignment="1">
      <alignment vertical="top" wrapText="1"/>
    </xf>
    <xf numFmtId="3" fontId="4" fillId="5" borderId="0" xfId="1" applyNumberFormat="1" applyFont="1" applyFill="1" applyAlignment="1">
      <alignment vertical="top" wrapText="1"/>
    </xf>
    <xf numFmtId="0" fontId="5" fillId="6" borderId="0" xfId="1" applyFont="1" applyFill="1" applyAlignment="1">
      <alignment vertical="top" wrapText="1"/>
    </xf>
    <xf numFmtId="2" fontId="5" fillId="6" borderId="0" xfId="1" applyNumberFormat="1" applyFont="1" applyFill="1" applyAlignment="1">
      <alignment vertical="top" wrapText="1"/>
    </xf>
    <xf numFmtId="166" fontId="4" fillId="0" borderId="0" xfId="1" applyNumberFormat="1" applyFont="1" applyAlignment="1">
      <alignment vertical="top" wrapText="1"/>
    </xf>
    <xf numFmtId="166" fontId="4" fillId="4" borderId="0" xfId="1" applyNumberFormat="1" applyFont="1" applyFill="1" applyAlignment="1">
      <alignment vertical="top" wrapText="1"/>
    </xf>
    <xf numFmtId="4" fontId="4" fillId="5" borderId="0" xfId="1" applyNumberFormat="1" applyFont="1" applyFill="1" applyAlignment="1">
      <alignment vertical="top" wrapText="1"/>
    </xf>
    <xf numFmtId="0" fontId="4" fillId="5" borderId="0" xfId="1" applyFont="1" applyFill="1" applyAlignment="1">
      <alignment vertical="top" wrapText="1"/>
    </xf>
    <xf numFmtId="0" fontId="3" fillId="7" borderId="0" xfId="1" applyFont="1" applyFill="1" applyAlignment="1">
      <alignment horizontal="center" vertical="center" wrapText="1"/>
    </xf>
    <xf numFmtId="0" fontId="4" fillId="0" borderId="0" xfId="1" applyFont="1">
      <extLst>
        <x:ext xmlns:x="http://schemas.openxmlformats.org/spreadsheetml/2006/main" uri="{C7286773-470A-42A8-94C5-96B5CB345126}">
          <xfpb:xfComplement xmlns:xfpb="http://schemas.microsoft.com/office/spreadsheetml/2022/featurepropertybag" i="0"/>
        </x:ext>
      </extLst>
    </xf>
    <xf numFmtId="0" fontId="2" fillId="9" borderId="0" xfId="1" applyFont="1" applyFill="1" applyAlignment="1">
      <alignment horizontal="center" vertical="center" wrapText="1"/>
    </xf>
    <xf numFmtId="2" fontId="0" fillId="0" borderId="0" xfId="1" applyNumberFormat="1" applyFont="1" applyAlignment="1">
      <alignment wrapText="1"/>
    </xf>
    <xf numFmtId="9" fontId="0" fillId="0" borderId="0" xfId="1" applyNumberFormat="1" applyFont="1" applyAlignment="1">
      <alignment wrapText="1"/>
    </xf>
    <xf numFmtId="2" fontId="4" fillId="0" borderId="0" xfId="1" applyNumberFormat="1" applyFont="1"/>
    <xf numFmtId="9" fontId="4" fillId="0" borderId="0" xfId="1" applyNumberFormat="1" applyFont="1"/>
    <xf numFmtId="4" fontId="5" fillId="6" borderId="0" xfId="1" applyNumberFormat="1" applyFont="1" applyFill="1" applyAlignment="1">
      <alignment vertical="top" wrapText="1"/>
    </xf>
    <xf numFmtId="4" fontId="3" fillId="3" borderId="0" xfId="1" applyNumberFormat="1" applyFont="1" applyFill="1" applyAlignment="1">
      <alignment horizontal="center" vertical="center" wrapText="1"/>
    </xf>
    <xf numFmtId="4" fontId="4" fillId="0" borderId="0" xfId="1" applyNumberFormat="1" applyFont="1"/>
    <xf numFmtId="4" fontId="0" fillId="0" borderId="0" xfId="1" applyNumberFormat="1" applyFont="1" applyAlignment="1">
      <alignment wrapText="1"/>
    </xf>
    <xf numFmtId="0" fontId="3" fillId="2" borderId="0" xfId="1" applyFont="1" applyFill="1" applyAlignment="1">
      <alignment horizontal="center" vertical="center" wrapText="1"/>
    </xf>
    <xf numFmtId="0" fontId="1" fillId="8" borderId="0" xfId="1" applyFont="1" applyFill="1" applyAlignment="1">
      <alignment horizontal="left" vertical="center" wrapText="1"/>
    </xf>
    <xf numFmtId="0" fontId="0" fillId="0" borderId="0" xfId="1" applyFont="1" applyAlignment="1">
      <alignment wrapText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83b937f942ab4e31" Type="http://schemas.microsoft.com/office/2022/11/relationships/FeaturePropertyBag" Target="featurePropertyBag/featurePropertyBag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kWh/έτος</c:v>
          </c:tx>
          <c:invertIfNegative val="1"/>
          <c:cat>
            <c:strRef>
              <c:f>'06_Σύνοψη_Σ0'!$F$4:$F$7</c:f>
              <c:strCache>
                <c:ptCount val="4"/>
                <c:pt idx="0">
                  <c:v>Θέρμανση</c:v>
                </c:pt>
                <c:pt idx="1">
                  <c:v>Ψύξη</c:v>
                </c:pt>
                <c:pt idx="2">
                  <c:v>ΖΝΧ</c:v>
                </c:pt>
                <c:pt idx="3">
                  <c:v>Κοινόχρηστα</c:v>
                </c:pt>
              </c:strCache>
            </c:strRef>
          </c:cat>
          <c:val>
            <c:numRef>
              <c:f>'06_Σύνοψη_Σ0'!$G$4:$G$7</c:f>
              <c:numCache>
                <c:formatCode>#,##0</c:formatCode>
                <c:ptCount val="4"/>
                <c:pt idx="0">
                  <c:v>111572.685</c:v>
                </c:pt>
                <c:pt idx="1">
                  <c:v>34003.103999999999</c:v>
                </c:pt>
                <c:pt idx="2">
                  <c:v>31837.125</c:v>
                </c:pt>
                <c:pt idx="3">
                  <c:v>10885.14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8C-4CFA-B4A3-84F8E309A4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kg CO₂eq/έτος</c:v>
          </c:tx>
          <c:invertIfNegative val="1"/>
          <c:cat>
            <c:strRef>
              <c:f>'06_Σύνοψη_Σ0'!$F$4:$F$7</c:f>
              <c:strCache>
                <c:ptCount val="4"/>
                <c:pt idx="0">
                  <c:v>Θέρμανση</c:v>
                </c:pt>
                <c:pt idx="1">
                  <c:v>Ψύξη</c:v>
                </c:pt>
                <c:pt idx="2">
                  <c:v>ΖΝΧ</c:v>
                </c:pt>
                <c:pt idx="3">
                  <c:v>Κοινόχρηστα</c:v>
                </c:pt>
              </c:strCache>
            </c:strRef>
          </c:cat>
          <c:val>
            <c:numRef>
              <c:f>'06_Σύνοψη_Σ0'!$H$4:$H$7</c:f>
              <c:numCache>
                <c:formatCode>#,##0</c:formatCode>
                <c:ptCount val="4"/>
                <c:pt idx="0">
                  <c:v>30124.624950000001</c:v>
                </c:pt>
                <c:pt idx="1">
                  <c:v>9180.8380799999995</c:v>
                </c:pt>
                <c:pt idx="2">
                  <c:v>8596.0237500000003</c:v>
                </c:pt>
                <c:pt idx="3">
                  <c:v>2938.9877999999999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9B-4637-A9A8-F23C4C25B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9</xdr:row>
      <xdr:rowOff>0</xdr:rowOff>
    </xdr:from>
    <xdr:to>
      <xdr:col>10</xdr:col>
      <xdr:colOff>0</xdr:colOff>
      <xdr:row>26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27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Paradoxes_S0" displayName="Tbl_Paradoxes_S0" ref="A3:F23">
  <tableColumns count="6">
    <tableColumn id="1" xr3:uid="{00000000-0010-0000-0000-000001000000}" name="Κατηγορία"/>
    <tableColumn id="2" xr3:uid="{00000000-0010-0000-0000-000002000000}" name="Παράμετρος"/>
    <tableColumn id="3" xr3:uid="{00000000-0010-0000-0000-000003000000}" name="Τιμή"/>
    <tableColumn id="4" xr3:uid="{00000000-0010-0000-0000-000004000000}" name="Μονάδα"/>
    <tableColumn id="5" xr3:uid="{00000000-0010-0000-0000-000005000000}" name="Πηγή / τεκμηρίωση"/>
    <tableColumn id="6" xr3:uid="{00000000-0010-0000-0000-000006000000}" name="Σχόλιο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Posotites_S0" displayName="Tbl_Posotites_S0" ref="A3:H32">
  <tableColumns count="8">
    <tableColumn id="1" xr3:uid="{00000000-0010-0000-0100-000001000000}" name="Κωδικός"/>
    <tableColumn id="2" xr3:uid="{00000000-0010-0000-0100-000002000000}" name="Κατηγορία"/>
    <tableColumn id="3" xr3:uid="{00000000-0010-0000-0100-000003000000}" name="Περιγραφή ποσότητας"/>
    <tableColumn id="4" xr3:uid="{00000000-0010-0000-0100-000004000000}" name="Ποσότητα"/>
    <tableColumn id="5" xr3:uid="{00000000-0010-0000-0100-000005000000}" name="Μονάδα"/>
    <tableColumn id="6" xr3:uid="{00000000-0010-0000-0100-000006000000}" name="Πηγή"/>
    <tableColumn id="7" xr3:uid="{00000000-0010-0000-0100-000007000000}" name="Χρήση στο Σ0 / επόμενα σενάρια"/>
    <tableColumn id="8" xr3:uid="{00000000-0010-0000-0100-000008000000}" name="Σχόλιο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Katastasi_S0" displayName="Tbl_Katastasi_S0" ref="A3:F11">
  <tableColumns count="6">
    <tableColumn id="1" xr3:uid="{00000000-0010-0000-0200-000001000000}" name="Κατηγορία"/>
    <tableColumn id="2" xr3:uid="{00000000-0010-0000-0200-000002000000}" name="Υφιστάμενη κατάσταση"/>
    <tableColumn id="3" xr3:uid="{00000000-0010-0000-0200-000003000000}" name="Ενεργειακή επίπτωση"/>
    <tableColumn id="4" xr3:uid="{00000000-0010-0000-0200-000004000000}" name="Περιβαλλοντική επίπτωση"/>
    <tableColumn id="5" xr3:uid="{00000000-0010-0000-0200-000005000000}" name="Σχόλιο για σενάρια"/>
    <tableColumn id="6" xr3:uid="{00000000-0010-0000-0200-000006000000}" name="Βαθμός προτεραιότητας ελέγχου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Energeia_S0" displayName="Tbl_Energeia_S0" ref="A3:J8">
  <tableColumns count="10">
    <tableColumn id="1" xr3:uid="{00000000-0010-0000-0300-000001000000}" name="Χρήση ενέργειας"/>
    <tableColumn id="2" xr3:uid="{00000000-0010-0000-0300-000002000000}" name="Επιφάνεια αναφοράς"/>
    <tableColumn id="3" xr3:uid="{00000000-0010-0000-0300-000003000000}" name="Ειδική κατανάλωση"/>
    <tableColumn id="4" xr3:uid="{00000000-0010-0000-0300-000004000000}" name="Φορέας ενέργειας"/>
    <tableColumn id="5" xr3:uid="{00000000-0010-0000-0300-000005000000}" name="Τελική ενέργεια"/>
    <tableColumn id="6" xr3:uid="{00000000-0010-0000-0300-000006000000}" name="Τιμή ενέργειας"/>
    <tableColumn id="7" xr3:uid="{00000000-0010-0000-0300-000007000000}" name="Ετήσιο κόστος"/>
    <tableColumn id="8" xr3:uid="{00000000-0010-0000-0300-000008000000}" name="Συντελεστής εκπομπών"/>
    <tableColumn id="9" xr3:uid="{00000000-0010-0000-0300-000009000000}" name="Λειτουργικές εκπομπές"/>
    <tableColumn id="10" xr3:uid="{00000000-0010-0000-0300-00000A000000}" name="Σχόλιο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_Ylika_S0" displayName="Tbl_Ylika_S0" ref="A3:K11">
  <tableColumns count="11">
    <tableColumn id="1" xr3:uid="{00000000-0010-0000-0400-000001000000}" name="Κατηγορία"/>
    <tableColumn id="2" xr3:uid="{00000000-0010-0000-0400-000002000000}" name="Υλικό / στοιχείο"/>
    <tableColumn id="3" xr3:uid="{00000000-0010-0000-0400-000003000000}" name="Ποσότητα"/>
    <tableColumn id="4" xr3:uid="{00000000-0010-0000-0400-000004000000}" name="Μονάδα"/>
    <tableColumn id="5" xr3:uid="{00000000-0010-0000-0400-000005000000}" name="Συντελεστής GWP"/>
    <tableColumn id="6" xr3:uid="{00000000-0010-0000-0400-000006000000}" name="Μονάδα συντελεστή"/>
    <tableColumn id="7" xr3:uid="{00000000-0010-0000-0400-000007000000}" name="Υπολογιζόμενο GWP"/>
    <tableColumn id="8" xr3:uid="{00000000-0010-0000-0400-000008000000}" name="Στάδια κύκλου ζωής"/>
    <tableColumn id="9" xr3:uid="{00000000-0010-0000-0400-000009000000}" name="Πηγή συντελεστή"/>
    <tableColumn id="10" xr3:uid="{00000000-0010-0000-0400-00000A000000}" name="Συμμετοχή στη σύγκριση Σ0"/>
    <tableColumn id="11" xr3:uid="{00000000-0010-0000-0400-00000B000000}" name="Σχόλιο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workbookViewId="0">
      <selection sqref="A1:H1"/>
    </sheetView>
  </sheetViews>
  <sheetFormatPr defaultRowHeight="14.25"/>
  <cols>
    <col min="1" max="1" width="24" customWidth="1"/>
    <col min="2" max="2" width="95" customWidth="1"/>
  </cols>
  <sheetData>
    <row r="1" spans="1:11">
      <c r="A1" s="27" t="s">
        <v>0</v>
      </c>
      <c r="B1" s="27"/>
      <c r="C1" s="27"/>
      <c r="D1" s="27"/>
      <c r="E1" s="27"/>
      <c r="F1" s="27"/>
      <c r="G1" s="27"/>
      <c r="H1" s="27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5.5">
      <c r="A3" s="3" t="s">
        <v>1</v>
      </c>
      <c r="B3" s="3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1" ht="25.5">
      <c r="A4" s="4" t="s">
        <v>3</v>
      </c>
      <c r="B4" s="4" t="s">
        <v>4</v>
      </c>
      <c r="C4" s="2"/>
      <c r="D4" s="2"/>
      <c r="E4" s="2"/>
      <c r="F4" s="2"/>
      <c r="G4" s="2"/>
      <c r="H4" s="2"/>
      <c r="I4" s="2"/>
      <c r="J4" s="2"/>
      <c r="K4" s="2"/>
    </row>
    <row r="5" spans="1:11" ht="25.5">
      <c r="A5" s="4" t="s">
        <v>5</v>
      </c>
      <c r="B5" s="4" t="s">
        <v>6</v>
      </c>
      <c r="C5" s="2"/>
      <c r="D5" s="2"/>
      <c r="E5" s="2"/>
      <c r="F5" s="2"/>
      <c r="G5" s="2"/>
      <c r="H5" s="2"/>
      <c r="I5" s="2"/>
      <c r="J5" s="2"/>
      <c r="K5" s="2"/>
    </row>
    <row r="6" spans="1:11" ht="25.5">
      <c r="A6" s="4" t="s">
        <v>7</v>
      </c>
      <c r="B6" s="4" t="s">
        <v>8</v>
      </c>
      <c r="C6" s="2"/>
      <c r="D6" s="2"/>
      <c r="E6" s="2"/>
      <c r="F6" s="2"/>
      <c r="G6" s="2"/>
      <c r="H6" s="2"/>
      <c r="I6" s="2"/>
      <c r="J6" s="2"/>
      <c r="K6" s="2"/>
    </row>
    <row r="7" spans="1:11" ht="25.5">
      <c r="A7" s="4" t="s">
        <v>9</v>
      </c>
      <c r="B7" s="4" t="s">
        <v>10</v>
      </c>
      <c r="C7" s="2"/>
      <c r="D7" s="2"/>
      <c r="E7" s="2"/>
      <c r="F7" s="2"/>
      <c r="G7" s="2"/>
      <c r="H7" s="2"/>
      <c r="I7" s="2"/>
      <c r="J7" s="2"/>
      <c r="K7" s="2"/>
    </row>
    <row r="8" spans="1:11">
      <c r="A8" s="4" t="s">
        <v>11</v>
      </c>
      <c r="B8" s="4" t="s">
        <v>12</v>
      </c>
      <c r="C8" s="2"/>
      <c r="D8" s="2"/>
      <c r="E8" s="2"/>
      <c r="F8" s="2"/>
      <c r="G8" s="2"/>
      <c r="H8" s="2"/>
      <c r="I8" s="2"/>
      <c r="J8" s="2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 t="s">
        <v>13</v>
      </c>
      <c r="B10" s="2" t="s">
        <v>14</v>
      </c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 t="s">
        <v>15</v>
      </c>
      <c r="B11" s="2" t="s">
        <v>16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 t="s">
        <v>17</v>
      </c>
      <c r="B12" s="2" t="s">
        <v>18</v>
      </c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 t="s">
        <v>19</v>
      </c>
      <c r="B13" s="2" t="s">
        <v>20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0"/>
  <sheetViews>
    <sheetView tabSelected="1" topLeftCell="A7" workbookViewId="0">
      <selection sqref="A1:F1"/>
    </sheetView>
  </sheetViews>
  <sheetFormatPr defaultRowHeight="14.25"/>
  <cols>
    <col min="1" max="1" width="18" customWidth="1"/>
    <col min="2" max="2" width="45" customWidth="1"/>
    <col min="3" max="3" width="10" customWidth="1"/>
    <col min="4" max="4" width="11.75" customWidth="1"/>
    <col min="5" max="5" width="36" customWidth="1"/>
    <col min="6" max="6" width="42" customWidth="1"/>
  </cols>
  <sheetData>
    <row r="1" spans="1:11">
      <c r="A1" s="27" t="s">
        <v>21</v>
      </c>
      <c r="B1" s="27"/>
      <c r="C1" s="27"/>
      <c r="D1" s="27"/>
      <c r="E1" s="27"/>
      <c r="F1" s="27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5" t="s">
        <v>22</v>
      </c>
      <c r="B3" s="5" t="s">
        <v>23</v>
      </c>
      <c r="C3" s="5" t="s">
        <v>24</v>
      </c>
      <c r="D3" s="5" t="s">
        <v>25</v>
      </c>
      <c r="E3" s="5" t="s">
        <v>26</v>
      </c>
      <c r="F3" s="5" t="s">
        <v>27</v>
      </c>
      <c r="G3" s="2"/>
      <c r="H3" s="2"/>
      <c r="I3" s="2"/>
      <c r="J3" s="2"/>
      <c r="K3" s="2"/>
    </row>
    <row r="4" spans="1:11">
      <c r="A4" s="4" t="s">
        <v>28</v>
      </c>
      <c r="B4" s="4" t="s">
        <v>29</v>
      </c>
      <c r="C4" s="6">
        <v>1987</v>
      </c>
      <c r="D4" s="4" t="s">
        <v>30</v>
      </c>
      <c r="E4" s="4" t="s">
        <v>31</v>
      </c>
      <c r="F4" s="4" t="s">
        <v>32</v>
      </c>
      <c r="G4" s="2"/>
      <c r="H4" s="2"/>
      <c r="I4" s="2"/>
      <c r="J4" s="2"/>
      <c r="K4" s="2"/>
    </row>
    <row r="5" spans="1:11">
      <c r="A5" s="4" t="s">
        <v>28</v>
      </c>
      <c r="B5" s="4" t="s">
        <v>33</v>
      </c>
      <c r="C5" s="6">
        <v>5</v>
      </c>
      <c r="D5" s="4" t="s">
        <v>34</v>
      </c>
      <c r="E5" s="4" t="s">
        <v>35</v>
      </c>
      <c r="F5" s="4" t="s">
        <v>36</v>
      </c>
      <c r="G5" s="2"/>
      <c r="H5" s="2"/>
      <c r="I5" s="2"/>
      <c r="J5" s="2"/>
      <c r="K5" s="2"/>
    </row>
    <row r="6" spans="1:11">
      <c r="A6" s="4" t="s">
        <v>28</v>
      </c>
      <c r="B6" s="4" t="s">
        <v>37</v>
      </c>
      <c r="C6" s="6">
        <v>10</v>
      </c>
      <c r="D6" s="4" t="s">
        <v>38</v>
      </c>
      <c r="E6" s="4" t="s">
        <v>31</v>
      </c>
      <c r="F6" s="4" t="s">
        <v>39</v>
      </c>
      <c r="G6" s="2"/>
      <c r="H6" s="2"/>
      <c r="I6" s="2"/>
      <c r="J6" s="2"/>
      <c r="K6" s="2"/>
    </row>
    <row r="7" spans="1:11">
      <c r="A7" s="4" t="s">
        <v>40</v>
      </c>
      <c r="B7" s="4" t="s">
        <v>41</v>
      </c>
      <c r="C7" s="6">
        <v>259.17</v>
      </c>
      <c r="D7" s="4" t="s">
        <v>42</v>
      </c>
      <c r="E7" s="4" t="s">
        <v>43</v>
      </c>
      <c r="F7" s="4"/>
      <c r="G7" s="2"/>
      <c r="H7" s="2"/>
      <c r="I7" s="2"/>
      <c r="J7" s="2"/>
      <c r="K7" s="2"/>
    </row>
    <row r="8" spans="1:11">
      <c r="A8" s="4" t="s">
        <v>40</v>
      </c>
      <c r="B8" s="4" t="s">
        <v>44</v>
      </c>
      <c r="C8" s="6">
        <v>1555.02</v>
      </c>
      <c r="D8" s="4" t="s">
        <v>42</v>
      </c>
      <c r="E8" s="4" t="s">
        <v>43</v>
      </c>
      <c r="F8" s="4" t="s">
        <v>45</v>
      </c>
      <c r="G8" s="2"/>
      <c r="H8" s="2"/>
      <c r="I8" s="2"/>
      <c r="J8" s="2"/>
      <c r="K8" s="2"/>
    </row>
    <row r="9" spans="1:11">
      <c r="A9" s="4" t="s">
        <v>40</v>
      </c>
      <c r="B9" s="4" t="s">
        <v>46</v>
      </c>
      <c r="C9" s="6">
        <v>1062.597</v>
      </c>
      <c r="D9" s="4" t="s">
        <v>42</v>
      </c>
      <c r="E9" s="4" t="s">
        <v>43</v>
      </c>
      <c r="F9" s="4" t="s">
        <v>47</v>
      </c>
      <c r="G9" s="2"/>
      <c r="H9" s="2"/>
      <c r="I9" s="2"/>
      <c r="J9" s="2"/>
      <c r="K9" s="2"/>
    </row>
    <row r="10" spans="1:11">
      <c r="A10" s="4" t="s">
        <v>40</v>
      </c>
      <c r="B10" s="4" t="s">
        <v>48</v>
      </c>
      <c r="C10" s="6">
        <v>246.39500000000001</v>
      </c>
      <c r="D10" s="4" t="s">
        <v>42</v>
      </c>
      <c r="E10" s="4" t="s">
        <v>43</v>
      </c>
      <c r="F10" s="4"/>
      <c r="G10" s="2"/>
      <c r="H10" s="2"/>
      <c r="I10" s="2"/>
      <c r="J10" s="2"/>
      <c r="K10" s="2"/>
    </row>
    <row r="11" spans="1:11">
      <c r="A11" s="4" t="s">
        <v>40</v>
      </c>
      <c r="B11" s="4" t="s">
        <v>49</v>
      </c>
      <c r="C11" s="6">
        <v>383.096</v>
      </c>
      <c r="D11" s="4" t="s">
        <v>42</v>
      </c>
      <c r="E11" s="4" t="s">
        <v>43</v>
      </c>
      <c r="F11" s="4"/>
      <c r="G11" s="2"/>
      <c r="H11" s="2"/>
      <c r="I11" s="2"/>
      <c r="J11" s="2"/>
      <c r="K11" s="2"/>
    </row>
    <row r="12" spans="1:11">
      <c r="A12" s="4" t="s">
        <v>40</v>
      </c>
      <c r="B12" s="4" t="s">
        <v>50</v>
      </c>
      <c r="C12" s="6">
        <v>117.38</v>
      </c>
      <c r="D12" s="4" t="s">
        <v>42</v>
      </c>
      <c r="E12" s="4" t="s">
        <v>43</v>
      </c>
      <c r="F12" s="4"/>
      <c r="G12" s="2"/>
      <c r="H12" s="2"/>
      <c r="I12" s="2"/>
      <c r="J12" s="2"/>
      <c r="K12" s="2"/>
    </row>
    <row r="13" spans="1:11" ht="25.5">
      <c r="A13" s="4" t="s">
        <v>51</v>
      </c>
      <c r="B13" s="4" t="s">
        <v>52</v>
      </c>
      <c r="C13" s="6">
        <v>105</v>
      </c>
      <c r="D13" s="4" t="s">
        <v>53</v>
      </c>
      <c r="E13" s="4" t="s">
        <v>54</v>
      </c>
      <c r="F13" s="4" t="s">
        <v>55</v>
      </c>
      <c r="G13" s="2"/>
      <c r="H13" s="2"/>
      <c r="I13" s="2"/>
      <c r="J13" s="2"/>
      <c r="K13" s="2"/>
    </row>
    <row r="14" spans="1:11" ht="25.5">
      <c r="A14" s="4" t="s">
        <v>51</v>
      </c>
      <c r="B14" s="4" t="s">
        <v>56</v>
      </c>
      <c r="C14" s="6">
        <v>32</v>
      </c>
      <c r="D14" s="4" t="s">
        <v>53</v>
      </c>
      <c r="E14" s="4" t="s">
        <v>54</v>
      </c>
      <c r="F14" s="4" t="s">
        <v>57</v>
      </c>
      <c r="G14" s="2"/>
      <c r="H14" s="2"/>
      <c r="I14" s="2"/>
      <c r="J14" s="2"/>
      <c r="K14" s="2"/>
    </row>
    <row r="15" spans="1:11" ht="25.5">
      <c r="A15" s="4" t="s">
        <v>51</v>
      </c>
      <c r="B15" s="4" t="s">
        <v>58</v>
      </c>
      <c r="C15" s="6">
        <f>'08_Νερό_ΖΝΧ'!$C$20</f>
        <v>29.961617621732415</v>
      </c>
      <c r="D15" s="4" t="s">
        <v>53</v>
      </c>
      <c r="E15" s="4" t="s">
        <v>59</v>
      </c>
      <c r="F15" s="4" t="s">
        <v>60</v>
      </c>
      <c r="G15" s="2"/>
      <c r="H15" s="2"/>
      <c r="I15" s="2"/>
      <c r="J15" s="2"/>
      <c r="K15" s="2"/>
    </row>
    <row r="16" spans="1:11" ht="25.5">
      <c r="A16" s="4" t="s">
        <v>51</v>
      </c>
      <c r="B16" s="4" t="s">
        <v>61</v>
      </c>
      <c r="C16" s="6">
        <v>7</v>
      </c>
      <c r="D16" s="4" t="s">
        <v>53</v>
      </c>
      <c r="E16" s="4" t="s">
        <v>62</v>
      </c>
      <c r="F16" s="4" t="s">
        <v>63</v>
      </c>
      <c r="G16" s="2"/>
      <c r="H16" s="2"/>
      <c r="I16" s="2"/>
      <c r="J16" s="2"/>
      <c r="K16" s="2"/>
    </row>
    <row r="17" spans="1:11" ht="25.5">
      <c r="A17" s="4" t="s">
        <v>64</v>
      </c>
      <c r="B17" s="4" t="s">
        <v>65</v>
      </c>
      <c r="C17" s="6">
        <v>0.23</v>
      </c>
      <c r="D17" s="4" t="s">
        <v>66</v>
      </c>
      <c r="E17" s="4" t="s">
        <v>67</v>
      </c>
      <c r="F17" s="4" t="s">
        <v>68</v>
      </c>
      <c r="G17" s="2"/>
      <c r="H17" s="2"/>
      <c r="I17" s="2"/>
      <c r="J17" s="2"/>
      <c r="K17" s="2"/>
    </row>
    <row r="18" spans="1:11" ht="25.5">
      <c r="A18" s="4" t="s">
        <v>64</v>
      </c>
      <c r="B18" s="4" t="s">
        <v>69</v>
      </c>
      <c r="C18" s="6">
        <v>0.13</v>
      </c>
      <c r="D18" s="4" t="s">
        <v>66</v>
      </c>
      <c r="E18" s="4" t="s">
        <v>70</v>
      </c>
      <c r="F18" s="4" t="s">
        <v>71</v>
      </c>
      <c r="G18" s="2"/>
      <c r="H18" s="2"/>
      <c r="I18" s="2"/>
      <c r="J18" s="2"/>
      <c r="K18" s="2"/>
    </row>
    <row r="19" spans="1:11" ht="25.5">
      <c r="A19" s="4" t="s">
        <v>72</v>
      </c>
      <c r="B19" s="4" t="s">
        <v>73</v>
      </c>
      <c r="C19" s="6">
        <v>0.27</v>
      </c>
      <c r="D19" s="4" t="s">
        <v>74</v>
      </c>
      <c r="E19" s="4" t="s">
        <v>75</v>
      </c>
      <c r="F19" s="4" t="s">
        <v>76</v>
      </c>
      <c r="G19" s="2"/>
      <c r="H19" s="2"/>
      <c r="I19" s="2"/>
      <c r="J19" s="2"/>
      <c r="K19" s="2"/>
    </row>
    <row r="20" spans="1:11" ht="25.5">
      <c r="A20" s="4" t="s">
        <v>72</v>
      </c>
      <c r="B20" s="4" t="s">
        <v>77</v>
      </c>
      <c r="C20" s="6">
        <v>0.27</v>
      </c>
      <c r="D20" s="4" t="s">
        <v>74</v>
      </c>
      <c r="E20" s="4" t="s">
        <v>78</v>
      </c>
      <c r="F20" s="4" t="s">
        <v>79</v>
      </c>
      <c r="G20" s="2"/>
      <c r="H20" s="2"/>
      <c r="I20" s="2"/>
      <c r="J20" s="2"/>
      <c r="K20" s="2"/>
    </row>
    <row r="21" spans="1:11">
      <c r="A21" s="4" t="s">
        <v>80</v>
      </c>
      <c r="B21" s="4" t="s">
        <v>81</v>
      </c>
      <c r="C21" s="6">
        <v>50</v>
      </c>
      <c r="D21" s="4" t="s">
        <v>82</v>
      </c>
      <c r="E21" s="4" t="s">
        <v>83</v>
      </c>
      <c r="F21" s="4" t="s">
        <v>84</v>
      </c>
      <c r="G21" s="2"/>
      <c r="H21" s="2"/>
      <c r="I21" s="2"/>
      <c r="J21" s="2"/>
      <c r="K21" s="2"/>
    </row>
    <row r="22" spans="1:11">
      <c r="A22" s="4" t="s">
        <v>85</v>
      </c>
      <c r="B22" s="4" t="s">
        <v>86</v>
      </c>
      <c r="C22" s="6">
        <v>0</v>
      </c>
      <c r="D22" s="4" t="s">
        <v>87</v>
      </c>
      <c r="E22" s="4" t="s">
        <v>88</v>
      </c>
      <c r="F22" s="4" t="s">
        <v>89</v>
      </c>
      <c r="G22" s="2"/>
      <c r="H22" s="2"/>
      <c r="I22" s="2"/>
      <c r="J22" s="2"/>
      <c r="K22" s="2"/>
    </row>
    <row r="23" spans="1:11">
      <c r="A23" s="4" t="s">
        <v>85</v>
      </c>
      <c r="B23" s="4" t="s">
        <v>90</v>
      </c>
      <c r="C23" s="6">
        <v>0</v>
      </c>
      <c r="D23" s="4" t="s">
        <v>91</v>
      </c>
      <c r="E23" s="4" t="s">
        <v>88</v>
      </c>
      <c r="F23" s="4" t="s">
        <v>92</v>
      </c>
      <c r="G23" s="2"/>
      <c r="H23" s="2"/>
      <c r="I23" s="2"/>
      <c r="J23" s="2"/>
      <c r="K23" s="2"/>
    </row>
    <row r="24" spans="1:11">
      <c r="A24" s="2" t="s">
        <v>93</v>
      </c>
      <c r="B24" s="2" t="s">
        <v>94</v>
      </c>
      <c r="C24" s="21" t="s">
        <v>95</v>
      </c>
      <c r="D24" s="2" t="s">
        <v>96</v>
      </c>
      <c r="E24" s="2" t="s">
        <v>31</v>
      </c>
      <c r="F24" s="2" t="s">
        <v>97</v>
      </c>
      <c r="G24" s="2"/>
      <c r="H24" s="2"/>
      <c r="I24" s="2"/>
      <c r="J24" s="2"/>
      <c r="K24" s="2"/>
    </row>
    <row r="25" spans="1:11">
      <c r="A25" s="2" t="s">
        <v>93</v>
      </c>
      <c r="B25" s="2" t="s">
        <v>98</v>
      </c>
      <c r="C25" s="21">
        <v>3</v>
      </c>
      <c r="D25" s="2" t="s">
        <v>99</v>
      </c>
      <c r="E25" s="2" t="s">
        <v>31</v>
      </c>
      <c r="F25" s="2" t="s">
        <v>100</v>
      </c>
      <c r="G25" s="2"/>
      <c r="H25" s="2"/>
      <c r="I25" s="2"/>
      <c r="J25" s="2"/>
      <c r="K25" s="2"/>
    </row>
    <row r="26" spans="1:11">
      <c r="A26" s="2" t="s">
        <v>93</v>
      </c>
      <c r="B26" s="2" t="s">
        <v>101</v>
      </c>
      <c r="C26" s="21">
        <f>C6*C25</f>
        <v>30</v>
      </c>
      <c r="D26" s="2" t="s">
        <v>102</v>
      </c>
      <c r="E26" s="2" t="s">
        <v>103</v>
      </c>
      <c r="F26" s="2" t="s">
        <v>104</v>
      </c>
      <c r="G26" s="2"/>
      <c r="H26" s="2"/>
      <c r="I26" s="2"/>
      <c r="J26" s="2"/>
      <c r="K26" s="2"/>
    </row>
    <row r="27" spans="1:11">
      <c r="A27" s="2" t="s">
        <v>105</v>
      </c>
      <c r="B27" s="2" t="s">
        <v>106</v>
      </c>
      <c r="C27" s="21">
        <v>250</v>
      </c>
      <c r="D27" s="2" t="s">
        <v>107</v>
      </c>
      <c r="E27" s="2" t="s">
        <v>31</v>
      </c>
      <c r="F27" s="2" t="s">
        <v>108</v>
      </c>
      <c r="G27" s="2"/>
      <c r="H27" s="2"/>
      <c r="I27" s="2"/>
      <c r="J27" s="2"/>
      <c r="K27" s="2"/>
    </row>
    <row r="28" spans="1:11">
      <c r="A28" s="2" t="s">
        <v>105</v>
      </c>
      <c r="B28" s="2" t="s">
        <v>109</v>
      </c>
      <c r="C28" s="21">
        <f>'08_Νερό_ΖΝΧ'!$C$10</f>
        <v>2737.5</v>
      </c>
      <c r="D28" s="2" t="s">
        <v>110</v>
      </c>
      <c r="E28" s="2" t="s">
        <v>103</v>
      </c>
      <c r="F28" s="2" t="s">
        <v>60</v>
      </c>
      <c r="G28" s="2"/>
      <c r="H28" s="2"/>
      <c r="I28" s="2"/>
      <c r="J28" s="2"/>
      <c r="K28" s="2"/>
    </row>
    <row r="29" spans="1:11">
      <c r="A29" s="2" t="s">
        <v>111</v>
      </c>
      <c r="B29" s="2" t="s">
        <v>112</v>
      </c>
      <c r="C29" s="22">
        <v>0.3</v>
      </c>
      <c r="D29" s="2" t="s">
        <v>113</v>
      </c>
      <c r="E29" s="2" t="s">
        <v>114</v>
      </c>
      <c r="F29" s="2" t="s">
        <v>115</v>
      </c>
      <c r="G29" s="2"/>
      <c r="H29" s="2"/>
      <c r="I29" s="2"/>
      <c r="J29" s="2"/>
      <c r="K29" s="2"/>
    </row>
    <row r="30" spans="1:11">
      <c r="A30" s="2" t="s">
        <v>111</v>
      </c>
      <c r="B30" s="2" t="s">
        <v>116</v>
      </c>
      <c r="C30" s="21">
        <f>'08_Νερό_ΖΝΧ'!$C$19</f>
        <v>31837.125</v>
      </c>
      <c r="D30" s="2" t="s">
        <v>117</v>
      </c>
      <c r="E30" s="2" t="s">
        <v>103</v>
      </c>
      <c r="F30" s="2" t="s">
        <v>60</v>
      </c>
      <c r="G30" s="2"/>
      <c r="H30" s="2"/>
      <c r="I30" s="2"/>
      <c r="J30" s="2"/>
      <c r="K30" s="2"/>
    </row>
    <row r="31" spans="1:11">
      <c r="A31" s="2" t="s">
        <v>111</v>
      </c>
      <c r="B31" s="2" t="s">
        <v>118</v>
      </c>
      <c r="C31" s="21">
        <f>'08_Νερό_ΖΝΧ'!$C$20</f>
        <v>29.961617621732415</v>
      </c>
      <c r="D31" s="2" t="s">
        <v>53</v>
      </c>
      <c r="E31" s="2" t="s">
        <v>103</v>
      </c>
      <c r="F31" s="2" t="s">
        <v>119</v>
      </c>
      <c r="G31" s="2"/>
      <c r="H31" s="2"/>
      <c r="I31" s="2"/>
      <c r="J31" s="2"/>
      <c r="K31" s="2"/>
    </row>
    <row r="32" spans="1:11">
      <c r="A32" s="2" t="s">
        <v>85</v>
      </c>
      <c r="B32" s="2" t="s">
        <v>120</v>
      </c>
      <c r="C32" s="21">
        <f>'06_Σύνοψη_Σ0'!$B$6</f>
        <v>188298.054</v>
      </c>
      <c r="D32" s="2" t="s">
        <v>117</v>
      </c>
      <c r="E32" s="2" t="s">
        <v>103</v>
      </c>
      <c r="F32" s="2" t="s">
        <v>121</v>
      </c>
      <c r="G32" s="2"/>
      <c r="H32" s="2"/>
      <c r="I32" s="2"/>
      <c r="J32" s="2"/>
      <c r="K32" s="2"/>
    </row>
    <row r="33" spans="1:11">
      <c r="A33" s="2" t="s">
        <v>85</v>
      </c>
      <c r="B33" s="2" t="s">
        <v>122</v>
      </c>
      <c r="C33" s="21">
        <f>'06_Σύνοψη_Σ0'!$B$7</f>
        <v>177.20552006075681</v>
      </c>
      <c r="D33" s="2" t="s">
        <v>53</v>
      </c>
      <c r="E33" s="2" t="s">
        <v>103</v>
      </c>
      <c r="F33" s="2" t="s">
        <v>121</v>
      </c>
      <c r="G33" s="2"/>
      <c r="H33" s="2"/>
      <c r="I33" s="2"/>
      <c r="J33" s="2"/>
      <c r="K33" s="2"/>
    </row>
    <row r="34" spans="1:11">
      <c r="A34" s="2" t="s">
        <v>85</v>
      </c>
      <c r="B34" s="2" t="s">
        <v>123</v>
      </c>
      <c r="C34" s="21">
        <v>10</v>
      </c>
      <c r="D34" s="2" t="s">
        <v>124</v>
      </c>
      <c r="E34" s="2" t="s">
        <v>31</v>
      </c>
      <c r="F34" s="2" t="s">
        <v>125</v>
      </c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0"/>
  <sheetViews>
    <sheetView workbookViewId="0">
      <selection sqref="A1:H1"/>
    </sheetView>
  </sheetViews>
  <sheetFormatPr defaultRowHeight="14.25"/>
  <cols>
    <col min="1" max="1" width="54.5" customWidth="1"/>
    <col min="2" max="2" width="11.5" customWidth="1"/>
    <col min="3" max="3" width="45" customWidth="1"/>
    <col min="4" max="4" width="10.75" customWidth="1"/>
    <col min="5" max="5" width="9.75" customWidth="1"/>
    <col min="6" max="6" width="18.25" customWidth="1"/>
    <col min="7" max="7" width="40" customWidth="1"/>
    <col min="8" max="8" width="35" customWidth="1"/>
  </cols>
  <sheetData>
    <row r="1" spans="1:11">
      <c r="A1" s="27" t="s">
        <v>126</v>
      </c>
      <c r="B1" s="27"/>
      <c r="C1" s="27"/>
      <c r="D1" s="27"/>
      <c r="E1" s="27"/>
      <c r="F1" s="27"/>
      <c r="G1" s="27"/>
      <c r="H1" s="27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5" t="s">
        <v>127</v>
      </c>
      <c r="B3" s="5" t="s">
        <v>22</v>
      </c>
      <c r="C3" s="5" t="s">
        <v>128</v>
      </c>
      <c r="D3" s="5" t="s">
        <v>129</v>
      </c>
      <c r="E3" s="5" t="s">
        <v>25</v>
      </c>
      <c r="F3" s="5" t="s">
        <v>130</v>
      </c>
      <c r="G3" s="5" t="s">
        <v>131</v>
      </c>
      <c r="H3" s="5" t="s">
        <v>27</v>
      </c>
      <c r="I3" s="2"/>
      <c r="J3" s="2"/>
      <c r="K3" s="2"/>
    </row>
    <row r="4" spans="1:11">
      <c r="A4" s="4" t="s">
        <v>132</v>
      </c>
      <c r="B4" s="4" t="s">
        <v>40</v>
      </c>
      <c r="C4" s="4" t="s">
        <v>41</v>
      </c>
      <c r="D4" s="7">
        <v>259.17</v>
      </c>
      <c r="E4" s="4" t="s">
        <v>42</v>
      </c>
      <c r="F4" s="4" t="s">
        <v>43</v>
      </c>
      <c r="G4" s="4" t="s">
        <v>133</v>
      </c>
      <c r="H4" s="4"/>
      <c r="I4" s="2"/>
      <c r="J4" s="2"/>
      <c r="K4" s="2"/>
    </row>
    <row r="5" spans="1:11">
      <c r="A5" s="4" t="s">
        <v>134</v>
      </c>
      <c r="B5" s="4" t="s">
        <v>40</v>
      </c>
      <c r="C5" s="4" t="s">
        <v>135</v>
      </c>
      <c r="D5" s="7">
        <v>1555.02</v>
      </c>
      <c r="E5" s="4" t="s">
        <v>42</v>
      </c>
      <c r="F5" s="4" t="s">
        <v>43</v>
      </c>
      <c r="G5" s="4" t="s">
        <v>136</v>
      </c>
      <c r="H5" s="4"/>
      <c r="I5" s="2"/>
      <c r="J5" s="2"/>
      <c r="K5" s="2"/>
    </row>
    <row r="6" spans="1:11">
      <c r="A6" s="4" t="s">
        <v>137</v>
      </c>
      <c r="B6" s="4" t="s">
        <v>40</v>
      </c>
      <c r="C6" s="4" t="s">
        <v>138</v>
      </c>
      <c r="D6" s="7">
        <v>1062.597</v>
      </c>
      <c r="E6" s="4" t="s">
        <v>42</v>
      </c>
      <c r="F6" s="4" t="s">
        <v>43</v>
      </c>
      <c r="G6" s="4" t="s">
        <v>139</v>
      </c>
      <c r="H6" s="4"/>
      <c r="I6" s="2"/>
      <c r="J6" s="2"/>
      <c r="K6" s="2"/>
    </row>
    <row r="7" spans="1:11">
      <c r="A7" s="4" t="s">
        <v>140</v>
      </c>
      <c r="B7" s="4" t="s">
        <v>141</v>
      </c>
      <c r="C7" s="4" t="s">
        <v>142</v>
      </c>
      <c r="D7" s="7">
        <v>246.39500000000001</v>
      </c>
      <c r="E7" s="4" t="s">
        <v>42</v>
      </c>
      <c r="F7" s="4" t="s">
        <v>43</v>
      </c>
      <c r="G7" s="4" t="s">
        <v>143</v>
      </c>
      <c r="H7" s="4"/>
      <c r="I7" s="2"/>
      <c r="J7" s="2"/>
      <c r="K7" s="2"/>
    </row>
    <row r="8" spans="1:11">
      <c r="A8" s="4" t="s">
        <v>144</v>
      </c>
      <c r="B8" s="4" t="s">
        <v>141</v>
      </c>
      <c r="C8" s="4" t="s">
        <v>145</v>
      </c>
      <c r="D8" s="7">
        <v>12.775</v>
      </c>
      <c r="E8" s="4" t="s">
        <v>42</v>
      </c>
      <c r="F8" s="4" t="s">
        <v>43</v>
      </c>
      <c r="G8" s="4" t="s">
        <v>146</v>
      </c>
      <c r="H8" s="4"/>
      <c r="I8" s="2"/>
      <c r="J8" s="2"/>
      <c r="K8" s="2"/>
    </row>
    <row r="9" spans="1:11">
      <c r="A9" s="4" t="s">
        <v>147</v>
      </c>
      <c r="B9" s="4" t="s">
        <v>148</v>
      </c>
      <c r="C9" s="4" t="s">
        <v>149</v>
      </c>
      <c r="D9" s="7">
        <v>848.62</v>
      </c>
      <c r="E9" s="4" t="s">
        <v>42</v>
      </c>
      <c r="F9" s="4" t="s">
        <v>43</v>
      </c>
      <c r="G9" s="4" t="s">
        <v>150</v>
      </c>
      <c r="H9" s="4" t="s">
        <v>151</v>
      </c>
      <c r="I9" s="2"/>
      <c r="J9" s="2"/>
      <c r="K9" s="2"/>
    </row>
    <row r="10" spans="1:11">
      <c r="A10" s="4" t="s">
        <v>152</v>
      </c>
      <c r="B10" s="4" t="s">
        <v>153</v>
      </c>
      <c r="C10" s="4" t="s">
        <v>154</v>
      </c>
      <c r="D10" s="7">
        <v>383.096</v>
      </c>
      <c r="E10" s="4" t="s">
        <v>42</v>
      </c>
      <c r="F10" s="4" t="s">
        <v>43</v>
      </c>
      <c r="G10" s="4" t="s">
        <v>155</v>
      </c>
      <c r="H10" s="4" t="s">
        <v>156</v>
      </c>
      <c r="I10" s="2"/>
      <c r="J10" s="2"/>
      <c r="K10" s="2"/>
    </row>
    <row r="11" spans="1:11">
      <c r="A11" s="4" t="s">
        <v>157</v>
      </c>
      <c r="B11" s="4" t="s">
        <v>153</v>
      </c>
      <c r="C11" s="4" t="s">
        <v>158</v>
      </c>
      <c r="D11" s="7">
        <v>465.524</v>
      </c>
      <c r="E11" s="4" t="s">
        <v>42</v>
      </c>
      <c r="F11" s="4" t="s">
        <v>43</v>
      </c>
      <c r="G11" s="4" t="s">
        <v>159</v>
      </c>
      <c r="H11" s="4"/>
      <c r="I11" s="2"/>
      <c r="J11" s="2"/>
      <c r="K11" s="2"/>
    </row>
    <row r="12" spans="1:11">
      <c r="A12" s="4" t="s">
        <v>160</v>
      </c>
      <c r="B12" s="4" t="s">
        <v>148</v>
      </c>
      <c r="C12" s="4" t="s">
        <v>161</v>
      </c>
      <c r="D12" s="7">
        <v>212.155</v>
      </c>
      <c r="E12" s="4" t="s">
        <v>162</v>
      </c>
      <c r="F12" s="4" t="s">
        <v>43</v>
      </c>
      <c r="G12" s="4" t="s">
        <v>150</v>
      </c>
      <c r="H12" s="4"/>
      <c r="I12" s="2"/>
      <c r="J12" s="2"/>
      <c r="K12" s="2"/>
    </row>
    <row r="13" spans="1:11">
      <c r="A13" s="4" t="s">
        <v>163</v>
      </c>
      <c r="B13" s="4" t="s">
        <v>164</v>
      </c>
      <c r="C13" s="4" t="s">
        <v>165</v>
      </c>
      <c r="D13" s="7">
        <v>169</v>
      </c>
      <c r="E13" s="4" t="s">
        <v>42</v>
      </c>
      <c r="F13" s="4" t="s">
        <v>43</v>
      </c>
      <c r="G13" s="4" t="s">
        <v>166</v>
      </c>
      <c r="H13" s="4"/>
      <c r="I13" s="2"/>
      <c r="J13" s="2"/>
      <c r="K13" s="2"/>
    </row>
    <row r="14" spans="1:11">
      <c r="A14" s="4" t="s">
        <v>167</v>
      </c>
      <c r="B14" s="4" t="s">
        <v>164</v>
      </c>
      <c r="C14" s="4" t="s">
        <v>168</v>
      </c>
      <c r="D14" s="7">
        <v>16.899999999999999</v>
      </c>
      <c r="E14" s="4" t="s">
        <v>162</v>
      </c>
      <c r="F14" s="4" t="s">
        <v>43</v>
      </c>
      <c r="G14" s="4" t="s">
        <v>169</v>
      </c>
      <c r="H14" s="4"/>
      <c r="I14" s="2"/>
      <c r="J14" s="2"/>
      <c r="K14" s="2"/>
    </row>
    <row r="15" spans="1:11">
      <c r="A15" s="4" t="s">
        <v>170</v>
      </c>
      <c r="B15" s="4" t="s">
        <v>171</v>
      </c>
      <c r="C15" s="4" t="s">
        <v>172</v>
      </c>
      <c r="D15" s="7">
        <v>117.38</v>
      </c>
      <c r="E15" s="4" t="s">
        <v>42</v>
      </c>
      <c r="F15" s="4" t="s">
        <v>43</v>
      </c>
      <c r="G15" s="4" t="s">
        <v>173</v>
      </c>
      <c r="H15" s="4"/>
      <c r="I15" s="2"/>
      <c r="J15" s="2"/>
      <c r="K15" s="2"/>
    </row>
    <row r="16" spans="1:11">
      <c r="A16" s="4" t="s">
        <v>174</v>
      </c>
      <c r="B16" s="4" t="s">
        <v>171</v>
      </c>
      <c r="C16" s="4" t="s">
        <v>175</v>
      </c>
      <c r="D16" s="7">
        <v>11.738</v>
      </c>
      <c r="E16" s="4" t="s">
        <v>42</v>
      </c>
      <c r="F16" s="4" t="s">
        <v>43</v>
      </c>
      <c r="G16" s="4" t="s">
        <v>176</v>
      </c>
      <c r="H16" s="4" t="s">
        <v>177</v>
      </c>
      <c r="I16" s="2"/>
      <c r="J16" s="2"/>
      <c r="K16" s="2"/>
    </row>
    <row r="17" spans="1:11">
      <c r="A17" s="4" t="s">
        <v>178</v>
      </c>
      <c r="B17" s="4" t="s">
        <v>171</v>
      </c>
      <c r="C17" s="4" t="s">
        <v>179</v>
      </c>
      <c r="D17" s="7">
        <v>105.642</v>
      </c>
      <c r="E17" s="4" t="s">
        <v>42</v>
      </c>
      <c r="F17" s="4" t="s">
        <v>43</v>
      </c>
      <c r="G17" s="4" t="s">
        <v>176</v>
      </c>
      <c r="H17" s="4" t="s">
        <v>180</v>
      </c>
      <c r="I17" s="2"/>
      <c r="J17" s="2"/>
      <c r="K17" s="2"/>
    </row>
    <row r="18" spans="1:11">
      <c r="A18" s="4" t="s">
        <v>181</v>
      </c>
      <c r="B18" s="4" t="s">
        <v>182</v>
      </c>
      <c r="C18" s="4" t="s">
        <v>183</v>
      </c>
      <c r="D18" s="7">
        <v>718.73670000000004</v>
      </c>
      <c r="E18" s="4" t="s">
        <v>162</v>
      </c>
      <c r="F18" s="4" t="s">
        <v>43</v>
      </c>
      <c r="G18" s="4" t="s">
        <v>184</v>
      </c>
      <c r="H18" s="4"/>
      <c r="I18" s="2"/>
      <c r="J18" s="2"/>
      <c r="K18" s="2"/>
    </row>
    <row r="19" spans="1:11">
      <c r="A19" s="4" t="s">
        <v>185</v>
      </c>
      <c r="B19" s="4" t="s">
        <v>186</v>
      </c>
      <c r="C19" s="4" t="s">
        <v>187</v>
      </c>
      <c r="D19" s="7">
        <v>60.9833</v>
      </c>
      <c r="E19" s="4" t="s">
        <v>162</v>
      </c>
      <c r="F19" s="4" t="s">
        <v>43</v>
      </c>
      <c r="G19" s="4" t="s">
        <v>188</v>
      </c>
      <c r="H19" s="4" t="s">
        <v>189</v>
      </c>
      <c r="I19" s="2"/>
      <c r="J19" s="2"/>
      <c r="K19" s="2"/>
    </row>
    <row r="20" spans="1:11">
      <c r="A20" s="4" t="s">
        <v>190</v>
      </c>
      <c r="B20" s="4" t="s">
        <v>186</v>
      </c>
      <c r="C20" s="4" t="s">
        <v>191</v>
      </c>
      <c r="D20" s="7">
        <v>14.582000000000001</v>
      </c>
      <c r="E20" s="4" t="s">
        <v>162</v>
      </c>
      <c r="F20" s="4" t="s">
        <v>43</v>
      </c>
      <c r="G20" s="4" t="s">
        <v>186</v>
      </c>
      <c r="H20" s="4"/>
      <c r="I20" s="2"/>
      <c r="J20" s="2"/>
      <c r="K20" s="2"/>
    </row>
    <row r="21" spans="1:11">
      <c r="A21" s="4" t="s">
        <v>192</v>
      </c>
      <c r="B21" s="4" t="s">
        <v>182</v>
      </c>
      <c r="C21" s="4" t="s">
        <v>193</v>
      </c>
      <c r="D21" s="7">
        <v>779.72</v>
      </c>
      <c r="E21" s="4" t="s">
        <v>162</v>
      </c>
      <c r="F21" s="4" t="s">
        <v>43</v>
      </c>
      <c r="G21" s="4" t="s">
        <v>194</v>
      </c>
      <c r="H21" s="4"/>
      <c r="I21" s="2"/>
      <c r="J21" s="2"/>
      <c r="K21" s="2"/>
    </row>
    <row r="22" spans="1:11">
      <c r="A22" s="4" t="s">
        <v>195</v>
      </c>
      <c r="B22" s="4" t="s">
        <v>182</v>
      </c>
      <c r="C22" s="4" t="s">
        <v>196</v>
      </c>
      <c r="D22" s="7">
        <v>794.30200000000002</v>
      </c>
      <c r="E22" s="4" t="s">
        <v>162</v>
      </c>
      <c r="F22" s="4" t="s">
        <v>43</v>
      </c>
      <c r="G22" s="4" t="s">
        <v>197</v>
      </c>
      <c r="H22" s="4"/>
      <c r="I22" s="2"/>
      <c r="J22" s="2"/>
      <c r="K22" s="2"/>
    </row>
    <row r="23" spans="1:11">
      <c r="A23" s="4" t="s">
        <v>198</v>
      </c>
      <c r="B23" s="4" t="s">
        <v>199</v>
      </c>
      <c r="C23" s="4" t="s">
        <v>200</v>
      </c>
      <c r="D23" s="7">
        <v>1062.597</v>
      </c>
      <c r="E23" s="4" t="s">
        <v>42</v>
      </c>
      <c r="F23" s="4" t="s">
        <v>43</v>
      </c>
      <c r="G23" s="4" t="s">
        <v>201</v>
      </c>
      <c r="H23" s="4"/>
      <c r="I23" s="2"/>
      <c r="J23" s="2"/>
      <c r="K23" s="2"/>
    </row>
    <row r="24" spans="1:11">
      <c r="A24" s="4" t="s">
        <v>202</v>
      </c>
      <c r="B24" s="4" t="s">
        <v>199</v>
      </c>
      <c r="C24" s="4" t="s">
        <v>203</v>
      </c>
      <c r="D24" s="7">
        <v>259.17</v>
      </c>
      <c r="E24" s="4" t="s">
        <v>42</v>
      </c>
      <c r="F24" s="4" t="s">
        <v>43</v>
      </c>
      <c r="G24" s="4" t="s">
        <v>204</v>
      </c>
      <c r="H24" s="4"/>
      <c r="I24" s="2"/>
      <c r="J24" s="2"/>
      <c r="K24" s="2"/>
    </row>
    <row r="25" spans="1:11">
      <c r="A25" s="4" t="s">
        <v>205</v>
      </c>
      <c r="B25" s="4" t="s">
        <v>199</v>
      </c>
      <c r="C25" s="4" t="s">
        <v>206</v>
      </c>
      <c r="D25" s="7">
        <v>240</v>
      </c>
      <c r="E25" s="4" t="s">
        <v>42</v>
      </c>
      <c r="F25" s="4" t="s">
        <v>43</v>
      </c>
      <c r="G25" s="4" t="s">
        <v>207</v>
      </c>
      <c r="H25" s="4"/>
      <c r="I25" s="2"/>
      <c r="J25" s="2"/>
      <c r="K25" s="2"/>
    </row>
    <row r="26" spans="1:11">
      <c r="A26" s="4" t="s">
        <v>208</v>
      </c>
      <c r="B26" s="4" t="s">
        <v>199</v>
      </c>
      <c r="C26" s="4" t="s">
        <v>209</v>
      </c>
      <c r="D26" s="7">
        <v>60</v>
      </c>
      <c r="E26" s="4" t="s">
        <v>42</v>
      </c>
      <c r="F26" s="4" t="s">
        <v>43</v>
      </c>
      <c r="G26" s="4" t="s">
        <v>210</v>
      </c>
      <c r="H26" s="4"/>
      <c r="I26" s="2"/>
      <c r="J26" s="2"/>
      <c r="K26" s="2"/>
    </row>
    <row r="27" spans="1:11">
      <c r="A27" s="4" t="s">
        <v>211</v>
      </c>
      <c r="B27" s="4" t="s">
        <v>212</v>
      </c>
      <c r="C27" s="4" t="s">
        <v>213</v>
      </c>
      <c r="D27" s="7">
        <v>185</v>
      </c>
      <c r="E27" s="4" t="s">
        <v>214</v>
      </c>
      <c r="F27" s="4" t="s">
        <v>43</v>
      </c>
      <c r="G27" s="4" t="s">
        <v>215</v>
      </c>
      <c r="H27" s="4"/>
      <c r="I27" s="2"/>
      <c r="J27" s="2"/>
      <c r="K27" s="2"/>
    </row>
    <row r="28" spans="1:11">
      <c r="A28" s="4" t="s">
        <v>216</v>
      </c>
      <c r="B28" s="4" t="s">
        <v>212</v>
      </c>
      <c r="C28" s="4" t="s">
        <v>217</v>
      </c>
      <c r="D28" s="7">
        <v>32.4</v>
      </c>
      <c r="E28" s="4" t="s">
        <v>214</v>
      </c>
      <c r="F28" s="4" t="s">
        <v>43</v>
      </c>
      <c r="G28" s="4" t="s">
        <v>210</v>
      </c>
      <c r="H28" s="4"/>
      <c r="I28" s="2"/>
      <c r="J28" s="2"/>
      <c r="K28" s="2"/>
    </row>
    <row r="29" spans="1:11">
      <c r="A29" s="4" t="s">
        <v>218</v>
      </c>
      <c r="B29" s="4" t="s">
        <v>219</v>
      </c>
      <c r="C29" s="4" t="s">
        <v>220</v>
      </c>
      <c r="D29" s="7">
        <v>10</v>
      </c>
      <c r="E29" s="4" t="s">
        <v>38</v>
      </c>
      <c r="F29" s="4" t="s">
        <v>43</v>
      </c>
      <c r="G29" s="4" t="s">
        <v>221</v>
      </c>
      <c r="H29" s="4"/>
      <c r="I29" s="2"/>
      <c r="J29" s="2"/>
      <c r="K29" s="2"/>
    </row>
    <row r="30" spans="1:11">
      <c r="A30" s="4" t="s">
        <v>222</v>
      </c>
      <c r="B30" s="4" t="s">
        <v>219</v>
      </c>
      <c r="C30" s="4" t="s">
        <v>223</v>
      </c>
      <c r="D30" s="7">
        <v>70</v>
      </c>
      <c r="E30" s="4" t="s">
        <v>38</v>
      </c>
      <c r="F30" s="4" t="s">
        <v>43</v>
      </c>
      <c r="G30" s="4" t="s">
        <v>224</v>
      </c>
      <c r="H30" s="4"/>
      <c r="I30" s="2"/>
      <c r="J30" s="2"/>
      <c r="K30" s="2"/>
    </row>
    <row r="31" spans="1:11">
      <c r="A31" s="4" t="s">
        <v>225</v>
      </c>
      <c r="B31" s="4" t="s">
        <v>219</v>
      </c>
      <c r="C31" s="4" t="s">
        <v>226</v>
      </c>
      <c r="D31" s="7">
        <v>84</v>
      </c>
      <c r="E31" s="4" t="s">
        <v>214</v>
      </c>
      <c r="F31" s="4" t="s">
        <v>43</v>
      </c>
      <c r="G31" s="4" t="s">
        <v>224</v>
      </c>
      <c r="H31" s="4"/>
      <c r="I31" s="2"/>
      <c r="J31" s="2"/>
      <c r="K31" s="2"/>
    </row>
    <row r="32" spans="1:11">
      <c r="A32" s="4" t="s">
        <v>227</v>
      </c>
      <c r="B32" s="4" t="s">
        <v>219</v>
      </c>
      <c r="C32" s="4" t="s">
        <v>228</v>
      </c>
      <c r="D32" s="7">
        <v>10</v>
      </c>
      <c r="E32" s="4" t="s">
        <v>38</v>
      </c>
      <c r="F32" s="4" t="s">
        <v>43</v>
      </c>
      <c r="G32" s="4" t="s">
        <v>229</v>
      </c>
      <c r="H32" s="4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0"/>
  <sheetViews>
    <sheetView workbookViewId="0">
      <selection sqref="A1:F1"/>
    </sheetView>
  </sheetViews>
  <sheetFormatPr defaultRowHeight="14.25"/>
  <cols>
    <col min="1" max="1" width="54.625" customWidth="1"/>
    <col min="2" max="5" width="35" customWidth="1"/>
    <col min="6" max="6" width="29.875" customWidth="1"/>
  </cols>
  <sheetData>
    <row r="1" spans="1:11">
      <c r="A1" s="27" t="s">
        <v>230</v>
      </c>
      <c r="B1" s="27"/>
      <c r="C1" s="27"/>
      <c r="D1" s="27"/>
      <c r="E1" s="27"/>
      <c r="F1" s="27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5" t="s">
        <v>22</v>
      </c>
      <c r="B3" s="5" t="s">
        <v>169</v>
      </c>
      <c r="C3" s="5" t="s">
        <v>231</v>
      </c>
      <c r="D3" s="5" t="s">
        <v>232</v>
      </c>
      <c r="E3" s="5" t="s">
        <v>233</v>
      </c>
      <c r="F3" s="5" t="s">
        <v>234</v>
      </c>
      <c r="G3" s="2"/>
      <c r="H3" s="2"/>
      <c r="I3" s="2"/>
      <c r="J3" s="2"/>
      <c r="K3" s="2"/>
    </row>
    <row r="4" spans="1:11" ht="38.25">
      <c r="A4" s="4" t="s">
        <v>153</v>
      </c>
      <c r="B4" s="4" t="s">
        <v>235</v>
      </c>
      <c r="C4" s="4" t="s">
        <v>236</v>
      </c>
      <c r="D4" s="4" t="s">
        <v>237</v>
      </c>
      <c r="E4" s="4" t="s">
        <v>238</v>
      </c>
      <c r="F4" s="4" t="s">
        <v>239</v>
      </c>
      <c r="G4" s="2"/>
      <c r="H4" s="2"/>
      <c r="I4" s="2"/>
      <c r="J4" s="2"/>
      <c r="K4" s="2"/>
    </row>
    <row r="5" spans="1:11" ht="38.25">
      <c r="A5" s="4" t="s">
        <v>171</v>
      </c>
      <c r="B5" s="4" t="s">
        <v>240</v>
      </c>
      <c r="C5" s="4" t="s">
        <v>241</v>
      </c>
      <c r="D5" s="4" t="s">
        <v>242</v>
      </c>
      <c r="E5" s="4" t="s">
        <v>243</v>
      </c>
      <c r="F5" s="4" t="s">
        <v>239</v>
      </c>
      <c r="G5" s="2"/>
      <c r="H5" s="2"/>
      <c r="I5" s="2"/>
      <c r="J5" s="2"/>
      <c r="K5" s="2"/>
    </row>
    <row r="6" spans="1:11" ht="25.5">
      <c r="A6" s="4" t="s">
        <v>244</v>
      </c>
      <c r="B6" s="4" t="s">
        <v>245</v>
      </c>
      <c r="C6" s="4" t="s">
        <v>246</v>
      </c>
      <c r="D6" s="4" t="s">
        <v>247</v>
      </c>
      <c r="E6" s="4" t="s">
        <v>248</v>
      </c>
      <c r="F6" s="4" t="s">
        <v>239</v>
      </c>
      <c r="G6" s="2"/>
      <c r="H6" s="2"/>
      <c r="I6" s="2"/>
      <c r="J6" s="2"/>
      <c r="K6" s="2"/>
    </row>
    <row r="7" spans="1:11" ht="25.5">
      <c r="A7" s="4" t="s">
        <v>141</v>
      </c>
      <c r="B7" s="4" t="s">
        <v>249</v>
      </c>
      <c r="C7" s="4" t="s">
        <v>250</v>
      </c>
      <c r="D7" s="4" t="s">
        <v>251</v>
      </c>
      <c r="E7" s="4" t="s">
        <v>252</v>
      </c>
      <c r="F7" s="4" t="s">
        <v>239</v>
      </c>
      <c r="G7" s="2"/>
      <c r="H7" s="2"/>
      <c r="I7" s="2"/>
      <c r="J7" s="2"/>
      <c r="K7" s="2"/>
    </row>
    <row r="8" spans="1:11" ht="25.5">
      <c r="A8" s="4" t="s">
        <v>253</v>
      </c>
      <c r="B8" s="4" t="s">
        <v>254</v>
      </c>
      <c r="C8" s="4" t="s">
        <v>255</v>
      </c>
      <c r="D8" s="4" t="s">
        <v>256</v>
      </c>
      <c r="E8" s="4" t="s">
        <v>257</v>
      </c>
      <c r="F8" s="4" t="s">
        <v>258</v>
      </c>
      <c r="G8" s="2"/>
      <c r="H8" s="2"/>
      <c r="I8" s="2"/>
      <c r="J8" s="2"/>
      <c r="K8" s="2"/>
    </row>
    <row r="9" spans="1:11" ht="25.5">
      <c r="A9" s="4" t="s">
        <v>111</v>
      </c>
      <c r="B9" s="4" t="s">
        <v>259</v>
      </c>
      <c r="C9" s="4" t="s">
        <v>260</v>
      </c>
      <c r="D9" s="4" t="s">
        <v>261</v>
      </c>
      <c r="E9" s="4" t="s">
        <v>262</v>
      </c>
      <c r="F9" s="4" t="s">
        <v>258</v>
      </c>
      <c r="G9" s="2"/>
      <c r="H9" s="2"/>
      <c r="I9" s="2"/>
      <c r="J9" s="2"/>
      <c r="K9" s="2"/>
    </row>
    <row r="10" spans="1:11" ht="38.25">
      <c r="A10" s="4" t="s">
        <v>263</v>
      </c>
      <c r="B10" s="4" t="s">
        <v>264</v>
      </c>
      <c r="C10" s="4" t="s">
        <v>265</v>
      </c>
      <c r="D10" s="4" t="s">
        <v>261</v>
      </c>
      <c r="E10" s="4" t="s">
        <v>266</v>
      </c>
      <c r="F10" s="4" t="s">
        <v>267</v>
      </c>
      <c r="G10" s="2"/>
      <c r="H10" s="2"/>
      <c r="I10" s="2"/>
      <c r="J10" s="2"/>
      <c r="K10" s="2"/>
    </row>
    <row r="11" spans="1:11" ht="25.5">
      <c r="A11" s="4" t="s">
        <v>268</v>
      </c>
      <c r="B11" s="4" t="s">
        <v>269</v>
      </c>
      <c r="C11" s="4" t="s">
        <v>270</v>
      </c>
      <c r="D11" s="4" t="s">
        <v>271</v>
      </c>
      <c r="E11" s="4" t="s">
        <v>272</v>
      </c>
      <c r="F11" s="4" t="s">
        <v>239</v>
      </c>
      <c r="G11" s="2"/>
      <c r="H11" s="2"/>
      <c r="I11" s="2"/>
      <c r="J11" s="2"/>
      <c r="K11" s="2"/>
    </row>
    <row r="12" spans="1:11">
      <c r="A12" s="2" t="s">
        <v>273</v>
      </c>
      <c r="B12" s="2" t="s">
        <v>274</v>
      </c>
      <c r="C12" s="2" t="s">
        <v>275</v>
      </c>
      <c r="D12" s="2" t="s">
        <v>276</v>
      </c>
      <c r="E12" s="2" t="s">
        <v>277</v>
      </c>
      <c r="F12" s="2" t="s">
        <v>258</v>
      </c>
      <c r="G12" s="2"/>
      <c r="H12" s="2"/>
      <c r="I12" s="2"/>
      <c r="J12" s="2"/>
      <c r="K12" s="2"/>
    </row>
    <row r="13" spans="1:11">
      <c r="A13" s="2" t="s">
        <v>278</v>
      </c>
      <c r="B13" s="2" t="s">
        <v>279</v>
      </c>
      <c r="C13" s="2" t="s">
        <v>280</v>
      </c>
      <c r="D13" s="2" t="s">
        <v>281</v>
      </c>
      <c r="E13" s="2" t="s">
        <v>282</v>
      </c>
      <c r="F13" s="2" t="s">
        <v>267</v>
      </c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0"/>
  <sheetViews>
    <sheetView workbookViewId="0">
      <selection sqref="A1:J1"/>
    </sheetView>
  </sheetViews>
  <sheetFormatPr defaultRowHeight="14.25"/>
  <cols>
    <col min="1" max="1" width="34" customWidth="1"/>
    <col min="2" max="2" width="20.625" customWidth="1"/>
    <col min="3" max="3" width="18.875" customWidth="1"/>
    <col min="4" max="4" width="17.75" customWidth="1"/>
    <col min="5" max="5" width="15.75" customWidth="1"/>
    <col min="6" max="6" width="15" customWidth="1"/>
    <col min="7" max="7" width="14.25" customWidth="1"/>
    <col min="8" max="8" width="22" customWidth="1"/>
    <col min="9" max="9" width="21.625" customWidth="1"/>
    <col min="10" max="10" width="45" customWidth="1"/>
  </cols>
  <sheetData>
    <row r="1" spans="1:11">
      <c r="A1" s="27" t="s">
        <v>283</v>
      </c>
      <c r="B1" s="27"/>
      <c r="C1" s="27"/>
      <c r="D1" s="27"/>
      <c r="E1" s="27"/>
      <c r="F1" s="27"/>
      <c r="G1" s="27"/>
      <c r="H1" s="27"/>
      <c r="I1" s="27"/>
      <c r="J1" s="27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5" t="s">
        <v>284</v>
      </c>
      <c r="B3" s="5" t="s">
        <v>285</v>
      </c>
      <c r="C3" s="5" t="s">
        <v>286</v>
      </c>
      <c r="D3" s="5" t="s">
        <v>287</v>
      </c>
      <c r="E3" s="5" t="s">
        <v>288</v>
      </c>
      <c r="F3" s="5" t="s">
        <v>289</v>
      </c>
      <c r="G3" s="5" t="s">
        <v>290</v>
      </c>
      <c r="H3" s="5" t="s">
        <v>291</v>
      </c>
      <c r="I3" s="5" t="s">
        <v>292</v>
      </c>
      <c r="J3" s="5" t="s">
        <v>27</v>
      </c>
      <c r="K3" s="2"/>
    </row>
    <row r="4" spans="1:11">
      <c r="A4" s="4" t="s">
        <v>253</v>
      </c>
      <c r="B4" s="8">
        <f>'01_Παραδοχές'!$C$9</f>
        <v>1062.597</v>
      </c>
      <c r="C4" s="8">
        <f>'01_Παραδοχές'!$C$13</f>
        <v>105</v>
      </c>
      <c r="D4" s="4" t="s">
        <v>293</v>
      </c>
      <c r="E4" s="14">
        <f>B4*C4</f>
        <v>111572.685</v>
      </c>
      <c r="F4" s="14">
        <f>'01_Παραδοχές'!$C$18</f>
        <v>0.13</v>
      </c>
      <c r="G4" s="14">
        <f>E4*F4</f>
        <v>14504.449050000001</v>
      </c>
      <c r="H4" s="14">
        <f>'01_Παραδοχές'!$C$20</f>
        <v>0.27</v>
      </c>
      <c r="I4" s="14">
        <f>E4*H4</f>
        <v>30124.624950000001</v>
      </c>
      <c r="J4" s="4" t="s">
        <v>294</v>
      </c>
      <c r="K4" s="2"/>
    </row>
    <row r="5" spans="1:11" ht="25.5">
      <c r="A5" s="4" t="s">
        <v>295</v>
      </c>
      <c r="B5" s="8">
        <f>'01_Παραδοχές'!$C$9</f>
        <v>1062.597</v>
      </c>
      <c r="C5" s="8">
        <f>'01_Παραδοχές'!$C$14</f>
        <v>32</v>
      </c>
      <c r="D5" s="4" t="s">
        <v>296</v>
      </c>
      <c r="E5" s="14">
        <f>B5*C5</f>
        <v>34003.103999999999</v>
      </c>
      <c r="F5" s="14">
        <f>'01_Παραδοχές'!$C$17</f>
        <v>0.23</v>
      </c>
      <c r="G5" s="14">
        <f>E5*F5</f>
        <v>7820.7139200000001</v>
      </c>
      <c r="H5" s="14">
        <f>'01_Παραδοχές'!$C$19</f>
        <v>0.27</v>
      </c>
      <c r="I5" s="14">
        <f>E5*H5</f>
        <v>9180.8380799999995</v>
      </c>
      <c r="J5" s="4" t="s">
        <v>297</v>
      </c>
      <c r="K5" s="2"/>
    </row>
    <row r="6" spans="1:11" ht="25.5">
      <c r="A6" s="4" t="s">
        <v>111</v>
      </c>
      <c r="B6" s="8">
        <f>'01_Παραδοχές'!$C$9</f>
        <v>1062.597</v>
      </c>
      <c r="C6" s="8">
        <f>'01_Παραδοχές'!$C$15</f>
        <v>29.961617621732415</v>
      </c>
      <c r="D6" s="4" t="s">
        <v>296</v>
      </c>
      <c r="E6" s="14">
        <f>B6*C6</f>
        <v>31837.125</v>
      </c>
      <c r="F6" s="14">
        <f>'01_Παραδοχές'!$C$17</f>
        <v>0.23</v>
      </c>
      <c r="G6" s="14">
        <f>E6*F6</f>
        <v>7322.5387500000006</v>
      </c>
      <c r="H6" s="14">
        <f>'01_Παραδοχές'!$C$19</f>
        <v>0.27</v>
      </c>
      <c r="I6" s="14">
        <f>E6*H6</f>
        <v>8596.0237500000003</v>
      </c>
      <c r="J6" s="4" t="s">
        <v>298</v>
      </c>
      <c r="K6" s="2"/>
    </row>
    <row r="7" spans="1:11" ht="25.5">
      <c r="A7" s="4" t="s">
        <v>299</v>
      </c>
      <c r="B7" s="8">
        <f>'01_Παραδοχές'!$C$8</f>
        <v>1555.02</v>
      </c>
      <c r="C7" s="8">
        <f>'01_Παραδοχές'!$C$16</f>
        <v>7</v>
      </c>
      <c r="D7" s="4" t="s">
        <v>296</v>
      </c>
      <c r="E7" s="14">
        <f>B7*C7</f>
        <v>10885.14</v>
      </c>
      <c r="F7" s="14">
        <f>'01_Παραδοχές'!$C$17</f>
        <v>0.23</v>
      </c>
      <c r="G7" s="14">
        <f>E7*F7</f>
        <v>2503.5821999999998</v>
      </c>
      <c r="H7" s="14">
        <f>'01_Παραδοχές'!$C$19</f>
        <v>0.27</v>
      </c>
      <c r="I7" s="14">
        <f>E7*H7</f>
        <v>2938.9877999999999</v>
      </c>
      <c r="J7" s="4" t="s">
        <v>300</v>
      </c>
      <c r="K7" s="2"/>
    </row>
    <row r="8" spans="1:11">
      <c r="A8" s="10" t="s">
        <v>301</v>
      </c>
      <c r="B8" s="11"/>
      <c r="C8" s="11"/>
      <c r="D8" s="10" t="s">
        <v>302</v>
      </c>
      <c r="E8" s="23">
        <f>SUM(E4:E7)</f>
        <v>188298.054</v>
      </c>
      <c r="F8" s="23"/>
      <c r="G8" s="23">
        <f>SUM(G4:G7)</f>
        <v>32151.283920000002</v>
      </c>
      <c r="H8" s="23"/>
      <c r="I8" s="23">
        <f>SUM(I4:I7)</f>
        <v>50840.474580000002</v>
      </c>
      <c r="J8" s="10"/>
      <c r="K8" s="2"/>
    </row>
    <row r="9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0"/>
  <sheetViews>
    <sheetView workbookViewId="0">
      <selection sqref="A1:K1"/>
    </sheetView>
  </sheetViews>
  <sheetFormatPr defaultRowHeight="14.25"/>
  <cols>
    <col min="1" max="1" width="68.5" customWidth="1"/>
    <col min="2" max="2" width="38" customWidth="1"/>
    <col min="3" max="3" width="10.75" customWidth="1"/>
    <col min="4" max="4" width="9.75" customWidth="1"/>
    <col min="5" max="5" width="17.375" customWidth="1"/>
    <col min="6" max="7" width="19.625" customWidth="1"/>
    <col min="8" max="8" width="19.125" customWidth="1"/>
    <col min="9" max="11" width="32" customWidth="1"/>
  </cols>
  <sheetData>
    <row r="1" spans="1:11">
      <c r="A1" s="27" t="s">
        <v>303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5" t="s">
        <v>22</v>
      </c>
      <c r="B3" s="5" t="s">
        <v>304</v>
      </c>
      <c r="C3" s="5" t="s">
        <v>129</v>
      </c>
      <c r="D3" s="5" t="s">
        <v>25</v>
      </c>
      <c r="E3" s="5" t="s">
        <v>305</v>
      </c>
      <c r="F3" s="5" t="s">
        <v>306</v>
      </c>
      <c r="G3" s="5" t="s">
        <v>307</v>
      </c>
      <c r="H3" s="5" t="s">
        <v>308</v>
      </c>
      <c r="I3" s="5" t="s">
        <v>309</v>
      </c>
      <c r="J3" s="5" t="s">
        <v>310</v>
      </c>
      <c r="K3" s="5" t="s">
        <v>27</v>
      </c>
    </row>
    <row r="4" spans="1:11">
      <c r="A4" s="4" t="s">
        <v>311</v>
      </c>
      <c r="B4" s="4" t="s">
        <v>312</v>
      </c>
      <c r="C4" s="12">
        <v>779.72</v>
      </c>
      <c r="D4" s="4" t="s">
        <v>162</v>
      </c>
      <c r="E4" s="13">
        <v>0</v>
      </c>
      <c r="F4" s="4" t="s">
        <v>313</v>
      </c>
      <c r="G4" s="9">
        <f t="shared" ref="G4:G11" si="0">C4*E4</f>
        <v>0</v>
      </c>
      <c r="H4" s="4" t="s">
        <v>314</v>
      </c>
      <c r="I4" s="4" t="s">
        <v>315</v>
      </c>
      <c r="J4" s="4" t="s">
        <v>316</v>
      </c>
      <c r="K4" s="4" t="s">
        <v>317</v>
      </c>
    </row>
    <row r="5" spans="1:11">
      <c r="A5" s="4" t="s">
        <v>186</v>
      </c>
      <c r="B5" s="4" t="s">
        <v>191</v>
      </c>
      <c r="C5" s="12">
        <v>14.582000000000001</v>
      </c>
      <c r="D5" s="4" t="s">
        <v>162</v>
      </c>
      <c r="E5" s="13">
        <v>0</v>
      </c>
      <c r="F5" s="4" t="s">
        <v>313</v>
      </c>
      <c r="G5" s="9">
        <f t="shared" si="0"/>
        <v>0</v>
      </c>
      <c r="H5" s="4" t="s">
        <v>314</v>
      </c>
      <c r="I5" s="4" t="s">
        <v>315</v>
      </c>
      <c r="J5" s="4" t="s">
        <v>316</v>
      </c>
      <c r="K5" s="4"/>
    </row>
    <row r="6" spans="1:11">
      <c r="A6" s="4" t="s">
        <v>153</v>
      </c>
      <c r="B6" s="4" t="s">
        <v>318</v>
      </c>
      <c r="C6" s="12">
        <v>212.155</v>
      </c>
      <c r="D6" s="4" t="s">
        <v>162</v>
      </c>
      <c r="E6" s="13">
        <v>0</v>
      </c>
      <c r="F6" s="4" t="s">
        <v>313</v>
      </c>
      <c r="G6" s="9">
        <f t="shared" si="0"/>
        <v>0</v>
      </c>
      <c r="H6" s="4" t="s">
        <v>314</v>
      </c>
      <c r="I6" s="4" t="s">
        <v>315</v>
      </c>
      <c r="J6" s="4" t="s">
        <v>316</v>
      </c>
      <c r="K6" s="4"/>
    </row>
    <row r="7" spans="1:11">
      <c r="A7" s="4" t="s">
        <v>164</v>
      </c>
      <c r="B7" s="4" t="s">
        <v>319</v>
      </c>
      <c r="C7" s="12">
        <v>169</v>
      </c>
      <c r="D7" s="4" t="s">
        <v>42</v>
      </c>
      <c r="E7" s="13">
        <v>0</v>
      </c>
      <c r="F7" s="4" t="s">
        <v>320</v>
      </c>
      <c r="G7" s="9">
        <f t="shared" si="0"/>
        <v>0</v>
      </c>
      <c r="H7" s="4" t="s">
        <v>314</v>
      </c>
      <c r="I7" s="4" t="s">
        <v>315</v>
      </c>
      <c r="J7" s="4" t="s">
        <v>316</v>
      </c>
      <c r="K7" s="4"/>
    </row>
    <row r="8" spans="1:11">
      <c r="A8" s="4" t="s">
        <v>171</v>
      </c>
      <c r="B8" s="4" t="s">
        <v>321</v>
      </c>
      <c r="C8" s="12">
        <v>11.738</v>
      </c>
      <c r="D8" s="4" t="s">
        <v>42</v>
      </c>
      <c r="E8" s="13">
        <v>0</v>
      </c>
      <c r="F8" s="4" t="s">
        <v>320</v>
      </c>
      <c r="G8" s="9">
        <f t="shared" si="0"/>
        <v>0</v>
      </c>
      <c r="H8" s="4" t="s">
        <v>314</v>
      </c>
      <c r="I8" s="4" t="s">
        <v>315</v>
      </c>
      <c r="J8" s="4" t="s">
        <v>316</v>
      </c>
      <c r="K8" s="4" t="s">
        <v>322</v>
      </c>
    </row>
    <row r="9" spans="1:11">
      <c r="A9" s="4" t="s">
        <v>171</v>
      </c>
      <c r="B9" s="4" t="s">
        <v>323</v>
      </c>
      <c r="C9" s="12">
        <v>105.642</v>
      </c>
      <c r="D9" s="4" t="s">
        <v>42</v>
      </c>
      <c r="E9" s="13">
        <v>0</v>
      </c>
      <c r="F9" s="4" t="s">
        <v>320</v>
      </c>
      <c r="G9" s="9">
        <f t="shared" si="0"/>
        <v>0</v>
      </c>
      <c r="H9" s="4" t="s">
        <v>314</v>
      </c>
      <c r="I9" s="4" t="s">
        <v>315</v>
      </c>
      <c r="J9" s="4" t="s">
        <v>316</v>
      </c>
      <c r="K9" s="4" t="s">
        <v>324</v>
      </c>
    </row>
    <row r="10" spans="1:11">
      <c r="A10" s="4" t="s">
        <v>325</v>
      </c>
      <c r="B10" s="4" t="s">
        <v>200</v>
      </c>
      <c r="C10" s="12">
        <v>1062.597</v>
      </c>
      <c r="D10" s="4" t="s">
        <v>42</v>
      </c>
      <c r="E10" s="13">
        <v>0</v>
      </c>
      <c r="F10" s="4" t="s">
        <v>320</v>
      </c>
      <c r="G10" s="9">
        <f t="shared" si="0"/>
        <v>0</v>
      </c>
      <c r="H10" s="4" t="s">
        <v>314</v>
      </c>
      <c r="I10" s="4" t="s">
        <v>315</v>
      </c>
      <c r="J10" s="4" t="s">
        <v>316</v>
      </c>
      <c r="K10" s="4"/>
    </row>
    <row r="11" spans="1:11">
      <c r="A11" s="4" t="s">
        <v>85</v>
      </c>
      <c r="B11" s="4" t="s">
        <v>326</v>
      </c>
      <c r="C11" s="12">
        <v>0</v>
      </c>
      <c r="D11" s="4" t="s">
        <v>302</v>
      </c>
      <c r="E11" s="13">
        <v>0</v>
      </c>
      <c r="F11" s="4" t="s">
        <v>327</v>
      </c>
      <c r="G11" s="9">
        <f t="shared" si="0"/>
        <v>0</v>
      </c>
      <c r="H11" s="4" t="s">
        <v>302</v>
      </c>
      <c r="I11" s="4" t="s">
        <v>328</v>
      </c>
      <c r="J11" s="4" t="s">
        <v>329</v>
      </c>
      <c r="K11" s="4" t="s">
        <v>330</v>
      </c>
    </row>
    <row r="12" spans="1:1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0"/>
  <sheetViews>
    <sheetView workbookViewId="0">
      <selection sqref="A1:J1"/>
    </sheetView>
  </sheetViews>
  <sheetFormatPr defaultRowHeight="14.25"/>
  <cols>
    <col min="1" max="1" width="48" customWidth="1"/>
    <col min="2" max="2" width="18" customWidth="1"/>
    <col min="3" max="3" width="22" customWidth="1"/>
    <col min="4" max="4" width="48" customWidth="1"/>
    <col min="6" max="8" width="18" customWidth="1"/>
  </cols>
  <sheetData>
    <row r="1" spans="1:11" ht="24" customHeight="1">
      <c r="A1" s="27" t="s">
        <v>331</v>
      </c>
      <c r="B1" s="27"/>
      <c r="C1" s="27"/>
      <c r="D1" s="27"/>
      <c r="E1" s="27"/>
      <c r="F1" s="27"/>
      <c r="G1" s="27"/>
      <c r="H1" s="27"/>
      <c r="I1" s="27"/>
      <c r="J1" s="27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33.950000000000003" customHeight="1">
      <c r="A3" s="5" t="s">
        <v>332</v>
      </c>
      <c r="B3" s="24" t="s">
        <v>24</v>
      </c>
      <c r="C3" s="5" t="s">
        <v>25</v>
      </c>
      <c r="D3" s="5" t="s">
        <v>27</v>
      </c>
      <c r="E3" s="2"/>
      <c r="F3" s="5" t="s">
        <v>333</v>
      </c>
      <c r="G3" s="5" t="s">
        <v>334</v>
      </c>
      <c r="H3" s="5" t="s">
        <v>335</v>
      </c>
      <c r="I3" s="2"/>
      <c r="J3" s="2"/>
      <c r="K3" s="2"/>
    </row>
    <row r="4" spans="1:11">
      <c r="A4" s="4" t="s">
        <v>336</v>
      </c>
      <c r="B4" s="14">
        <f>'01_Παραδοχές'!$C$8</f>
        <v>1555.02</v>
      </c>
      <c r="C4" s="4" t="s">
        <v>42</v>
      </c>
      <c r="D4" s="4" t="s">
        <v>337</v>
      </c>
      <c r="E4" s="2"/>
      <c r="F4" s="4" t="s">
        <v>253</v>
      </c>
      <c r="G4" s="9">
        <f>'04_Ενέργεια_Σ0'!E4</f>
        <v>111572.685</v>
      </c>
      <c r="H4" s="9">
        <f>'04_Ενέργεια_Σ0'!I4</f>
        <v>30124.624950000001</v>
      </c>
      <c r="I4" s="2"/>
      <c r="J4" s="2"/>
      <c r="K4" s="2"/>
    </row>
    <row r="5" spans="1:11">
      <c r="A5" s="4" t="s">
        <v>338</v>
      </c>
      <c r="B5" s="14">
        <f>'01_Παραδοχές'!$C$9</f>
        <v>1062.597</v>
      </c>
      <c r="C5" s="4" t="s">
        <v>42</v>
      </c>
      <c r="D5" s="4" t="s">
        <v>47</v>
      </c>
      <c r="E5" s="2"/>
      <c r="F5" s="4" t="s">
        <v>295</v>
      </c>
      <c r="G5" s="9">
        <f>'04_Ενέργεια_Σ0'!E5</f>
        <v>34003.103999999999</v>
      </c>
      <c r="H5" s="9">
        <f>'04_Ενέργεια_Σ0'!I5</f>
        <v>9180.8380799999995</v>
      </c>
      <c r="I5" s="2"/>
      <c r="J5" s="2"/>
      <c r="K5" s="2"/>
    </row>
    <row r="6" spans="1:11">
      <c r="A6" s="4" t="s">
        <v>339</v>
      </c>
      <c r="B6" s="14">
        <f>'04_Ενέργεια_Σ0'!$E$8</f>
        <v>188298.054</v>
      </c>
      <c r="C6" s="4" t="s">
        <v>117</v>
      </c>
      <c r="D6" s="4" t="s">
        <v>340</v>
      </c>
      <c r="E6" s="2"/>
      <c r="F6" s="4" t="s">
        <v>111</v>
      </c>
      <c r="G6" s="9">
        <f>'04_Ενέργεια_Σ0'!E6</f>
        <v>31837.125</v>
      </c>
      <c r="H6" s="9">
        <f>'04_Ενέργεια_Σ0'!I6</f>
        <v>8596.0237500000003</v>
      </c>
      <c r="I6" s="2"/>
      <c r="J6" s="2"/>
      <c r="K6" s="2"/>
    </row>
    <row r="7" spans="1:11">
      <c r="A7" s="4" t="s">
        <v>341</v>
      </c>
      <c r="B7" s="14">
        <f>B6/B5</f>
        <v>177.20552006075681</v>
      </c>
      <c r="C7" s="4" t="s">
        <v>53</v>
      </c>
      <c r="D7" s="4" t="s">
        <v>342</v>
      </c>
      <c r="E7" s="2"/>
      <c r="F7" s="4" t="s">
        <v>343</v>
      </c>
      <c r="G7" s="9">
        <f>'04_Ενέργεια_Σ0'!E7</f>
        <v>10885.14</v>
      </c>
      <c r="H7" s="9">
        <f>'04_Ενέργεια_Σ0'!I7</f>
        <v>2938.9877999999999</v>
      </c>
      <c r="I7" s="2"/>
      <c r="J7" s="2"/>
      <c r="K7" s="2"/>
    </row>
    <row r="8" spans="1:11">
      <c r="A8" s="4" t="s">
        <v>344</v>
      </c>
      <c r="B8" s="14">
        <f>'04_Ενέργεια_Σ0'!$G$8</f>
        <v>32151.283920000002</v>
      </c>
      <c r="C8" s="4" t="s">
        <v>345</v>
      </c>
      <c r="D8" s="4" t="s">
        <v>346</v>
      </c>
      <c r="E8" s="2"/>
      <c r="F8" s="2"/>
      <c r="G8" s="2"/>
      <c r="H8" s="2"/>
      <c r="I8" s="2"/>
      <c r="J8" s="2"/>
      <c r="K8" s="2"/>
    </row>
    <row r="9" spans="1:11">
      <c r="A9" s="4" t="s">
        <v>347</v>
      </c>
      <c r="B9" s="14">
        <f>'04_Ενέργεια_Σ0'!$I$8</f>
        <v>50840.474580000002</v>
      </c>
      <c r="C9" s="4" t="s">
        <v>348</v>
      </c>
      <c r="D9" s="4" t="s">
        <v>349</v>
      </c>
      <c r="E9" s="2"/>
      <c r="F9" s="2"/>
      <c r="G9" s="2"/>
      <c r="H9" s="2"/>
      <c r="I9" s="2"/>
      <c r="J9" s="2"/>
      <c r="K9" s="2"/>
    </row>
    <row r="10" spans="1:11">
      <c r="A10" s="4" t="s">
        <v>350</v>
      </c>
      <c r="B10" s="14">
        <f>B9*'01_Παραδοχές'!$C$21</f>
        <v>2542023.7290000003</v>
      </c>
      <c r="C10" s="4" t="s">
        <v>91</v>
      </c>
      <c r="D10" s="4" t="s">
        <v>351</v>
      </c>
      <c r="E10" s="2"/>
      <c r="F10" s="2"/>
      <c r="G10" s="2"/>
      <c r="H10" s="2"/>
      <c r="I10" s="2"/>
      <c r="J10" s="2"/>
      <c r="K10" s="2"/>
    </row>
    <row r="11" spans="1:11">
      <c r="A11" s="4" t="s">
        <v>352</v>
      </c>
      <c r="B11" s="14">
        <f>'01_Παραδοχές'!$C$22</f>
        <v>0</v>
      </c>
      <c r="C11" s="4" t="s">
        <v>87</v>
      </c>
      <c r="D11" s="4" t="s">
        <v>88</v>
      </c>
      <c r="E11" s="2"/>
      <c r="F11" s="2"/>
      <c r="G11" s="2"/>
      <c r="H11" s="2"/>
      <c r="I11" s="2"/>
      <c r="J11" s="2"/>
      <c r="K11" s="2"/>
    </row>
    <row r="12" spans="1:11">
      <c r="A12" s="4" t="s">
        <v>353</v>
      </c>
      <c r="B12" s="14">
        <f>'01_Παραδοχές'!$C$23</f>
        <v>0</v>
      </c>
      <c r="C12" s="4" t="s">
        <v>91</v>
      </c>
      <c r="D12" s="4" t="s">
        <v>88</v>
      </c>
      <c r="E12" s="2"/>
      <c r="F12" s="2"/>
      <c r="G12" s="2"/>
      <c r="H12" s="2"/>
      <c r="I12" s="2"/>
      <c r="J12" s="2"/>
      <c r="K12" s="2"/>
    </row>
    <row r="13" spans="1:11">
      <c r="A13" s="4" t="s">
        <v>354</v>
      </c>
      <c r="B13" s="14">
        <f>0</f>
        <v>0</v>
      </c>
      <c r="C13" s="4" t="s">
        <v>91</v>
      </c>
      <c r="D13" s="4" t="s">
        <v>355</v>
      </c>
      <c r="E13" s="2"/>
      <c r="F13" s="2"/>
      <c r="G13" s="2"/>
      <c r="H13" s="2"/>
      <c r="I13" s="2"/>
      <c r="J13" s="2"/>
      <c r="K13" s="2"/>
    </row>
    <row r="14" spans="1:11">
      <c r="A14" s="2" t="s">
        <v>356</v>
      </c>
      <c r="B14" s="25" t="s">
        <v>95</v>
      </c>
      <c r="C14" s="2" t="s">
        <v>96</v>
      </c>
      <c r="D14" s="2" t="s">
        <v>357</v>
      </c>
      <c r="E14" s="2"/>
      <c r="F14" s="2"/>
      <c r="G14" s="2"/>
      <c r="H14" s="2"/>
      <c r="I14" s="2"/>
      <c r="J14" s="2"/>
      <c r="K14" s="2"/>
    </row>
    <row r="15" spans="1:11">
      <c r="A15" s="2" t="s">
        <v>98</v>
      </c>
      <c r="B15" s="25">
        <v>3</v>
      </c>
      <c r="C15" s="2" t="s">
        <v>99</v>
      </c>
      <c r="D15" s="2" t="s">
        <v>31</v>
      </c>
      <c r="E15" s="2"/>
      <c r="F15" s="2"/>
      <c r="G15" s="2"/>
      <c r="H15" s="2"/>
      <c r="I15" s="2"/>
      <c r="J15" s="2"/>
      <c r="K15" s="2"/>
    </row>
    <row r="16" spans="1:11">
      <c r="A16" s="2" t="s">
        <v>101</v>
      </c>
      <c r="B16" s="25">
        <f>'08_Νερό_ΖΝΧ'!$C$6</f>
        <v>30</v>
      </c>
      <c r="C16" s="2" t="s">
        <v>102</v>
      </c>
      <c r="D16" s="2" t="s">
        <v>104</v>
      </c>
      <c r="E16" s="2"/>
      <c r="F16" s="2"/>
      <c r="G16" s="2"/>
      <c r="H16" s="2"/>
      <c r="I16" s="2"/>
      <c r="J16" s="2"/>
      <c r="K16" s="2"/>
    </row>
    <row r="17" spans="1:11">
      <c r="A17" s="2" t="s">
        <v>358</v>
      </c>
      <c r="B17" s="25">
        <f>'08_Νερό_ΖΝΧ'!$C$10</f>
        <v>2737.5</v>
      </c>
      <c r="C17" s="2" t="s">
        <v>110</v>
      </c>
      <c r="D17" s="2" t="s">
        <v>359</v>
      </c>
      <c r="E17" s="2"/>
      <c r="F17" s="2"/>
      <c r="G17" s="2"/>
      <c r="H17" s="2"/>
      <c r="I17" s="2"/>
      <c r="J17" s="2"/>
      <c r="K17" s="2"/>
    </row>
    <row r="18" spans="1:11">
      <c r="A18" s="2" t="s">
        <v>360</v>
      </c>
      <c r="B18" s="25">
        <f>'08_Νερό_ΖΝΧ'!$C$12</f>
        <v>821.25</v>
      </c>
      <c r="C18" s="2" t="s">
        <v>110</v>
      </c>
      <c r="D18" s="2" t="s">
        <v>361</v>
      </c>
      <c r="E18" s="2"/>
      <c r="F18" s="2"/>
      <c r="G18" s="2"/>
      <c r="H18" s="2"/>
      <c r="I18" s="2"/>
      <c r="J18" s="2"/>
      <c r="K18" s="2"/>
    </row>
    <row r="19" spans="1:11">
      <c r="A19" s="2" t="s">
        <v>116</v>
      </c>
      <c r="B19" s="25">
        <f>'08_Νερό_ΖΝΧ'!$C$19</f>
        <v>31837.125</v>
      </c>
      <c r="C19" s="2" t="s">
        <v>117</v>
      </c>
      <c r="D19" s="2" t="s">
        <v>362</v>
      </c>
      <c r="E19" s="2"/>
      <c r="F19" s="2"/>
      <c r="G19" s="2"/>
      <c r="H19" s="2"/>
      <c r="I19" s="2"/>
      <c r="J19" s="2"/>
      <c r="K19" s="2"/>
    </row>
    <row r="20" spans="1:11">
      <c r="A20" s="2" t="s">
        <v>363</v>
      </c>
      <c r="B20" s="2" t="s">
        <v>364</v>
      </c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J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0"/>
  <sheetViews>
    <sheetView workbookViewId="0">
      <selection sqref="A1:G1"/>
    </sheetView>
  </sheetViews>
  <sheetFormatPr defaultRowHeight="14.25"/>
  <cols>
    <col min="1" max="1" width="35" customWidth="1"/>
    <col min="2" max="2" width="145.625" customWidth="1"/>
    <col min="3" max="3" width="10.25" customWidth="1"/>
    <col min="4" max="4" width="9.25" customWidth="1"/>
    <col min="5" max="7" width="35" customWidth="1"/>
  </cols>
  <sheetData>
    <row r="1" spans="1:11">
      <c r="A1" s="27" t="s">
        <v>365</v>
      </c>
      <c r="B1" s="27"/>
      <c r="C1" s="27"/>
      <c r="D1" s="27"/>
      <c r="E1" s="27"/>
      <c r="F1" s="27"/>
      <c r="G1" s="27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5" t="s">
        <v>366</v>
      </c>
      <c r="B3" s="5" t="s">
        <v>367</v>
      </c>
      <c r="C3" s="5" t="s">
        <v>368</v>
      </c>
      <c r="D3" s="5" t="s">
        <v>369</v>
      </c>
      <c r="E3" s="5" t="s">
        <v>370</v>
      </c>
      <c r="F3" s="5" t="s">
        <v>51</v>
      </c>
      <c r="G3" s="5" t="s">
        <v>27</v>
      </c>
      <c r="H3" s="2"/>
      <c r="I3" s="2"/>
      <c r="J3" s="2"/>
      <c r="K3" s="2"/>
    </row>
    <row r="4" spans="1:11">
      <c r="A4" s="4" t="s">
        <v>371</v>
      </c>
      <c r="B4" s="15" t="b">
        <f>'01_Παραδοχές'!$C$9&gt;0</f>
        <v>1</v>
      </c>
      <c r="C4" s="15" t="str">
        <f t="shared" ref="C4:C9" si="0">IF(B4,"OK","ΠΡΟΣΟΧΗ")</f>
        <v>OK</v>
      </c>
      <c r="D4" s="15" t="str">
        <f t="shared" ref="D4:D9" si="1">IF(C4="OK","Κλειστό","Ανοικτό")</f>
        <v>Κλειστό</v>
      </c>
      <c r="E4" s="4" t="s">
        <v>372</v>
      </c>
      <c r="F4" s="4" t="s">
        <v>373</v>
      </c>
      <c r="G4" s="4"/>
      <c r="H4" s="2"/>
      <c r="I4" s="2"/>
      <c r="J4" s="2"/>
      <c r="K4" s="2"/>
    </row>
    <row r="5" spans="1:11" ht="25.5">
      <c r="A5" s="4" t="s">
        <v>374</v>
      </c>
      <c r="B5" s="15" t="b">
        <f>'04_Ενέργεια_Σ0'!$E$8&gt;0</f>
        <v>1</v>
      </c>
      <c r="C5" s="15" t="str">
        <f t="shared" si="0"/>
        <v>OK</v>
      </c>
      <c r="D5" s="15" t="str">
        <f t="shared" si="1"/>
        <v>Κλειστό</v>
      </c>
      <c r="E5" s="4" t="s">
        <v>375</v>
      </c>
      <c r="F5" s="4" t="s">
        <v>376</v>
      </c>
      <c r="G5" s="4"/>
      <c r="H5" s="2"/>
      <c r="I5" s="2"/>
      <c r="J5" s="2"/>
      <c r="K5" s="2"/>
    </row>
    <row r="6" spans="1:11" ht="25.5">
      <c r="A6" s="4" t="s">
        <v>377</v>
      </c>
      <c r="B6" s="15" t="b">
        <f>'01_Παραδοχές'!$C$22=0</f>
        <v>1</v>
      </c>
      <c r="C6" s="15" t="str">
        <f t="shared" si="0"/>
        <v>OK</v>
      </c>
      <c r="D6" s="15" t="str">
        <f t="shared" si="1"/>
        <v>Κλειστό</v>
      </c>
      <c r="E6" s="4" t="s">
        <v>378</v>
      </c>
      <c r="F6" s="4" t="s">
        <v>373</v>
      </c>
      <c r="G6" s="4"/>
      <c r="H6" s="2"/>
      <c r="I6" s="2"/>
      <c r="J6" s="2"/>
      <c r="K6" s="2"/>
    </row>
    <row r="7" spans="1:11">
      <c r="A7" s="4" t="s">
        <v>379</v>
      </c>
      <c r="B7" s="15" t="b">
        <f>'01_Παραδοχές'!$C$23=0</f>
        <v>1</v>
      </c>
      <c r="C7" s="15" t="str">
        <f t="shared" si="0"/>
        <v>OK</v>
      </c>
      <c r="D7" s="15" t="str">
        <f t="shared" si="1"/>
        <v>Κλειστό</v>
      </c>
      <c r="E7" s="4" t="s">
        <v>380</v>
      </c>
      <c r="F7" s="4" t="s">
        <v>373</v>
      </c>
      <c r="G7" s="4"/>
      <c r="H7" s="2"/>
      <c r="I7" s="2"/>
      <c r="J7" s="2"/>
      <c r="K7" s="2"/>
    </row>
    <row r="8" spans="1:11" ht="25.5">
      <c r="A8" s="4" t="s">
        <v>381</v>
      </c>
      <c r="B8" s="15" t="b">
        <f>'01_Παραδοχές'!$C$19&gt;0</f>
        <v>1</v>
      </c>
      <c r="C8" s="15" t="str">
        <f t="shared" si="0"/>
        <v>OK</v>
      </c>
      <c r="D8" s="15" t="str">
        <f t="shared" si="1"/>
        <v>Κλειστό</v>
      </c>
      <c r="E8" s="4" t="s">
        <v>382</v>
      </c>
      <c r="F8" s="4" t="s">
        <v>383</v>
      </c>
      <c r="G8" s="4"/>
      <c r="H8" s="2"/>
      <c r="I8" s="2"/>
      <c r="J8" s="2"/>
      <c r="K8" s="2"/>
    </row>
    <row r="9" spans="1:11" ht="25.5">
      <c r="A9" s="4" t="s">
        <v>384</v>
      </c>
      <c r="B9" s="15" t="b">
        <f>'01_Παραδοχές'!$C$20&gt;0</f>
        <v>1</v>
      </c>
      <c r="C9" s="15" t="str">
        <f t="shared" si="0"/>
        <v>OK</v>
      </c>
      <c r="D9" s="15" t="str">
        <f t="shared" si="1"/>
        <v>Κλειστό</v>
      </c>
      <c r="E9" s="4" t="s">
        <v>385</v>
      </c>
      <c r="F9" s="4" t="s">
        <v>386</v>
      </c>
      <c r="G9" s="4"/>
      <c r="H9" s="2"/>
      <c r="I9" s="2"/>
      <c r="J9" s="2"/>
      <c r="K9" s="2"/>
    </row>
    <row r="10" spans="1:11">
      <c r="A10" s="2" t="s">
        <v>387</v>
      </c>
      <c r="B10" s="17" t="b">
        <v>1</v>
      </c>
      <c r="C10" s="2" t="s">
        <v>388</v>
      </c>
      <c r="D10" s="2" t="s">
        <v>389</v>
      </c>
      <c r="E10" s="2" t="s">
        <v>390</v>
      </c>
      <c r="F10" s="2" t="s">
        <v>391</v>
      </c>
      <c r="G10" s="2"/>
      <c r="H10" s="2"/>
      <c r="I10" s="2"/>
      <c r="J10" s="2"/>
      <c r="K10" s="2"/>
    </row>
    <row r="11" spans="1:11">
      <c r="A11" s="2" t="s">
        <v>392</v>
      </c>
      <c r="B11" s="2" t="b">
        <f>'08_Νερό_ΖΝΧ'!$C$6&gt;0</f>
        <v>1</v>
      </c>
      <c r="C11" s="2" t="str">
        <f>IF(B11,"OK","Έλεγχος")</f>
        <v>OK</v>
      </c>
      <c r="D11" s="2" t="s">
        <v>389</v>
      </c>
      <c r="E11" s="2" t="s">
        <v>393</v>
      </c>
      <c r="F11" s="2" t="s">
        <v>391</v>
      </c>
      <c r="G11" s="2"/>
      <c r="H11" s="2"/>
      <c r="I11" s="2"/>
      <c r="J11" s="2"/>
      <c r="K11" s="2"/>
    </row>
    <row r="12" spans="1:11">
      <c r="A12" s="16" t="s">
        <v>394</v>
      </c>
      <c r="B12" s="16" t="b">
        <f>'08_Νερό_ΖΝΧ'!$C$10&gt;0</f>
        <v>1</v>
      </c>
      <c r="C12" s="16" t="str">
        <f>IF(B12,"OK","Έλεγχος")</f>
        <v>OK</v>
      </c>
      <c r="D12" s="16" t="s">
        <v>389</v>
      </c>
      <c r="E12" s="16" t="s">
        <v>395</v>
      </c>
      <c r="F12" s="16" t="s">
        <v>391</v>
      </c>
      <c r="G12" s="16"/>
      <c r="H12" s="2"/>
      <c r="I12" s="2"/>
      <c r="J12" s="2"/>
      <c r="K12" s="2"/>
    </row>
    <row r="13" spans="1:11">
      <c r="A13" s="2" t="s">
        <v>396</v>
      </c>
      <c r="B13" s="2" t="b">
        <f>'08_Νερό_ΖΝΧ'!$C$20&gt;0</f>
        <v>1</v>
      </c>
      <c r="C13" s="2" t="str">
        <f>IF(B13,"OK","Έλεγχος")</f>
        <v>OK</v>
      </c>
      <c r="D13" s="2" t="s">
        <v>389</v>
      </c>
      <c r="E13" s="2" t="s">
        <v>397</v>
      </c>
      <c r="F13" s="2" t="s">
        <v>391</v>
      </c>
      <c r="G13" s="2"/>
      <c r="H13" s="2"/>
      <c r="I13" s="2"/>
      <c r="J13" s="2"/>
      <c r="K13" s="2"/>
    </row>
    <row r="14" spans="1:11">
      <c r="A14" s="2" t="s">
        <v>398</v>
      </c>
      <c r="B14" s="2" t="b">
        <f>'06_Σύνοψη_Σ0'!$B$7&gt;=150</f>
        <v>1</v>
      </c>
      <c r="C14" s="2" t="str">
        <f>IF(B14,"OK","Έλεγχος")</f>
        <v>OK</v>
      </c>
      <c r="D14" s="2" t="s">
        <v>399</v>
      </c>
      <c r="E14" s="2" t="s">
        <v>400</v>
      </c>
      <c r="F14" s="2" t="s">
        <v>401</v>
      </c>
      <c r="G14" s="2"/>
      <c r="H14" s="2"/>
      <c r="I14" s="2"/>
      <c r="J14" s="2"/>
      <c r="K14" s="2"/>
    </row>
    <row r="15" spans="1:11">
      <c r="A15" s="2" t="s">
        <v>402</v>
      </c>
      <c r="B15" s="17" t="b">
        <v>1</v>
      </c>
      <c r="C15" s="2" t="s">
        <v>388</v>
      </c>
      <c r="D15" s="2" t="s">
        <v>399</v>
      </c>
      <c r="E15" s="2" t="s">
        <v>403</v>
      </c>
      <c r="F15" s="2" t="s">
        <v>404</v>
      </c>
      <c r="G15" s="2"/>
      <c r="H15" s="2"/>
      <c r="I15" s="2"/>
      <c r="J15" s="2"/>
      <c r="K15" s="2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2" t="s">
        <v>405</v>
      </c>
      <c r="B17" s="2" t="s">
        <v>406</v>
      </c>
      <c r="C17" s="2"/>
      <c r="D17" s="2"/>
      <c r="E17" s="2"/>
      <c r="F17" s="2"/>
      <c r="G17" s="2"/>
      <c r="H17" s="2"/>
      <c r="I17" s="2"/>
      <c r="J17" s="2"/>
      <c r="K17" s="2"/>
    </row>
    <row r="18" spans="1:11">
      <c r="A18" s="2" t="s">
        <v>407</v>
      </c>
      <c r="B18" s="2" t="s">
        <v>408</v>
      </c>
      <c r="C18" s="2"/>
      <c r="D18" s="2"/>
      <c r="E18" s="2"/>
      <c r="F18" s="2"/>
      <c r="G18" s="2"/>
      <c r="H18" s="2"/>
      <c r="I18" s="2"/>
      <c r="J18" s="2"/>
      <c r="K18" s="2"/>
    </row>
    <row r="19" spans="1:11">
      <c r="A19" s="2" t="s">
        <v>409</v>
      </c>
      <c r="B19" s="2" t="s">
        <v>410</v>
      </c>
      <c r="C19" s="2"/>
      <c r="D19" s="2"/>
      <c r="E19" s="2"/>
      <c r="F19" s="2"/>
      <c r="G19" s="2"/>
      <c r="H19" s="2"/>
      <c r="I19" s="2"/>
      <c r="J19" s="2"/>
      <c r="K19" s="2"/>
    </row>
    <row r="20" spans="1:1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"/>
  <sheetViews>
    <sheetView workbookViewId="0">
      <selection sqref="A1:F1"/>
    </sheetView>
  </sheetViews>
  <sheetFormatPr defaultRowHeight="14.25"/>
  <cols>
    <col min="1" max="1" width="59.625" customWidth="1"/>
    <col min="2" max="2" width="37.25" customWidth="1"/>
    <col min="3" max="3" width="12.125" customWidth="1"/>
    <col min="4" max="4" width="15.25" customWidth="1"/>
    <col min="5" max="5" width="20.375" customWidth="1"/>
  </cols>
  <sheetData>
    <row r="1" spans="1:6">
      <c r="A1" s="28" t="s">
        <v>411</v>
      </c>
      <c r="B1" s="29"/>
      <c r="C1" s="29"/>
      <c r="D1" s="29"/>
      <c r="E1" s="29"/>
      <c r="F1" s="29"/>
    </row>
    <row r="2" spans="1:6">
      <c r="A2" s="1"/>
      <c r="B2" s="1"/>
      <c r="C2" s="1"/>
      <c r="D2" s="1"/>
      <c r="E2" s="1"/>
      <c r="F2" s="1"/>
    </row>
    <row r="3" spans="1:6" ht="15">
      <c r="A3" s="18" t="s">
        <v>22</v>
      </c>
      <c r="B3" s="18" t="s">
        <v>23</v>
      </c>
      <c r="C3" s="18" t="s">
        <v>24</v>
      </c>
      <c r="D3" s="18" t="s">
        <v>25</v>
      </c>
      <c r="E3" s="18" t="s">
        <v>412</v>
      </c>
      <c r="F3" s="18" t="s">
        <v>27</v>
      </c>
    </row>
    <row r="4" spans="1:6" ht="85.5">
      <c r="A4" s="1" t="s">
        <v>93</v>
      </c>
      <c r="B4" s="1" t="s">
        <v>413</v>
      </c>
      <c r="C4" s="26">
        <f>'01_Παραδοχές'!$C$6</f>
        <v>10</v>
      </c>
      <c r="D4" s="1" t="s">
        <v>38</v>
      </c>
      <c r="E4" s="1" t="s">
        <v>414</v>
      </c>
      <c r="F4" s="1" t="s">
        <v>415</v>
      </c>
    </row>
    <row r="5" spans="1:6" ht="28.5">
      <c r="A5" s="1" t="s">
        <v>93</v>
      </c>
      <c r="B5" s="1" t="s">
        <v>98</v>
      </c>
      <c r="C5" s="26">
        <v>3</v>
      </c>
      <c r="D5" s="1" t="s">
        <v>99</v>
      </c>
      <c r="E5" s="1" t="s">
        <v>31</v>
      </c>
      <c r="F5" s="1"/>
    </row>
    <row r="6" spans="1:6">
      <c r="A6" s="1" t="s">
        <v>93</v>
      </c>
      <c r="B6" s="1" t="s">
        <v>101</v>
      </c>
      <c r="C6" s="26">
        <f>C4*C5</f>
        <v>30</v>
      </c>
      <c r="D6" s="1" t="s">
        <v>102</v>
      </c>
      <c r="E6" s="1" t="s">
        <v>103</v>
      </c>
      <c r="F6" s="1"/>
    </row>
    <row r="7" spans="1:6" ht="85.5">
      <c r="A7" s="1" t="s">
        <v>105</v>
      </c>
      <c r="B7" s="1" t="s">
        <v>106</v>
      </c>
      <c r="C7" s="26">
        <v>250</v>
      </c>
      <c r="D7" s="1" t="s">
        <v>107</v>
      </c>
      <c r="E7" s="1" t="s">
        <v>31</v>
      </c>
      <c r="F7" s="1" t="s">
        <v>416</v>
      </c>
    </row>
    <row r="8" spans="1:6" ht="57">
      <c r="A8" s="1" t="s">
        <v>105</v>
      </c>
      <c r="B8" s="1" t="s">
        <v>417</v>
      </c>
      <c r="C8" s="26">
        <f>C6*C7</f>
        <v>7500</v>
      </c>
      <c r="D8" s="1" t="s">
        <v>418</v>
      </c>
      <c r="E8" s="1" t="s">
        <v>103</v>
      </c>
      <c r="F8" s="1" t="s">
        <v>419</v>
      </c>
    </row>
    <row r="9" spans="1:6">
      <c r="A9" s="1" t="s">
        <v>105</v>
      </c>
      <c r="B9" s="1" t="s">
        <v>417</v>
      </c>
      <c r="C9" s="26">
        <f>C8/1000</f>
        <v>7.5</v>
      </c>
      <c r="D9" s="1" t="s">
        <v>420</v>
      </c>
      <c r="E9" s="1" t="s">
        <v>103</v>
      </c>
      <c r="F9" s="1"/>
    </row>
    <row r="10" spans="1:6" ht="42.75">
      <c r="A10" s="1" t="s">
        <v>105</v>
      </c>
      <c r="B10" s="1" t="s">
        <v>421</v>
      </c>
      <c r="C10" s="26">
        <f>C9*365</f>
        <v>2737.5</v>
      </c>
      <c r="D10" s="1" t="s">
        <v>110</v>
      </c>
      <c r="E10" s="1" t="s">
        <v>103</v>
      </c>
      <c r="F10" s="1" t="s">
        <v>422</v>
      </c>
    </row>
    <row r="11" spans="1:6" ht="71.25">
      <c r="A11" s="1" t="s">
        <v>111</v>
      </c>
      <c r="B11" s="1" t="s">
        <v>423</v>
      </c>
      <c r="C11" s="20">
        <v>0.3</v>
      </c>
      <c r="D11" s="1" t="s">
        <v>113</v>
      </c>
      <c r="E11" s="1" t="s">
        <v>114</v>
      </c>
      <c r="F11" s="1" t="s">
        <v>424</v>
      </c>
    </row>
    <row r="12" spans="1:6">
      <c r="A12" s="1" t="s">
        <v>111</v>
      </c>
      <c r="B12" s="1" t="s">
        <v>425</v>
      </c>
      <c r="C12" s="26">
        <f>C10*C11</f>
        <v>821.25</v>
      </c>
      <c r="D12" s="1" t="s">
        <v>110</v>
      </c>
      <c r="E12" s="1" t="s">
        <v>103</v>
      </c>
      <c r="F12" s="1"/>
    </row>
    <row r="13" spans="1:6" ht="57">
      <c r="A13" s="1" t="s">
        <v>111</v>
      </c>
      <c r="B13" s="1" t="s">
        <v>426</v>
      </c>
      <c r="C13" s="26">
        <v>15</v>
      </c>
      <c r="D13" s="1" t="s">
        <v>427</v>
      </c>
      <c r="E13" s="1" t="s">
        <v>114</v>
      </c>
      <c r="F13" s="1" t="s">
        <v>428</v>
      </c>
    </row>
    <row r="14" spans="1:6" ht="57">
      <c r="A14" s="1" t="s">
        <v>111</v>
      </c>
      <c r="B14" s="1" t="s">
        <v>429</v>
      </c>
      <c r="C14" s="26">
        <v>45</v>
      </c>
      <c r="D14" s="1" t="s">
        <v>427</v>
      </c>
      <c r="E14" s="1" t="s">
        <v>114</v>
      </c>
      <c r="F14" s="1" t="s">
        <v>430</v>
      </c>
    </row>
    <row r="15" spans="1:6" ht="85.5">
      <c r="A15" s="1" t="s">
        <v>111</v>
      </c>
      <c r="B15" s="1" t="s">
        <v>431</v>
      </c>
      <c r="C15" s="26">
        <f>C14-C13</f>
        <v>30</v>
      </c>
      <c r="D15" s="1" t="s">
        <v>427</v>
      </c>
      <c r="E15" s="1" t="s">
        <v>103</v>
      </c>
      <c r="F15" s="1" t="s">
        <v>432</v>
      </c>
    </row>
    <row r="16" spans="1:6" ht="71.25">
      <c r="A16" s="1" t="s">
        <v>111</v>
      </c>
      <c r="B16" s="1" t="s">
        <v>433</v>
      </c>
      <c r="C16" s="26">
        <v>1.163</v>
      </c>
      <c r="D16" s="1" t="s">
        <v>434</v>
      </c>
      <c r="E16" s="1" t="s">
        <v>435</v>
      </c>
      <c r="F16" s="1" t="s">
        <v>436</v>
      </c>
    </row>
    <row r="17" spans="1:6">
      <c r="A17" s="1" t="s">
        <v>111</v>
      </c>
      <c r="B17" s="1" t="s">
        <v>437</v>
      </c>
      <c r="C17" s="26">
        <f>C12*C15*C16</f>
        <v>28653.412500000002</v>
      </c>
      <c r="D17" s="1" t="s">
        <v>117</v>
      </c>
      <c r="E17" s="1" t="s">
        <v>103</v>
      </c>
      <c r="F17" s="1"/>
    </row>
    <row r="18" spans="1:6" ht="57">
      <c r="A18" s="1" t="s">
        <v>111</v>
      </c>
      <c r="B18" s="1" t="s">
        <v>438</v>
      </c>
      <c r="C18" s="20">
        <v>0.9</v>
      </c>
      <c r="D18" s="1" t="s">
        <v>113</v>
      </c>
      <c r="E18" s="1" t="s">
        <v>114</v>
      </c>
      <c r="F18" s="1" t="s">
        <v>439</v>
      </c>
    </row>
    <row r="19" spans="1:6" ht="57">
      <c r="A19" s="1" t="s">
        <v>111</v>
      </c>
      <c r="B19" s="1" t="s">
        <v>116</v>
      </c>
      <c r="C19" s="26">
        <f>C17/C18</f>
        <v>31837.125</v>
      </c>
      <c r="D19" s="1" t="s">
        <v>117</v>
      </c>
      <c r="E19" s="1" t="s">
        <v>103</v>
      </c>
      <c r="F19" s="1" t="s">
        <v>440</v>
      </c>
    </row>
    <row r="20" spans="1:6" ht="85.5">
      <c r="A20" s="1" t="s">
        <v>111</v>
      </c>
      <c r="B20" s="1" t="s">
        <v>118</v>
      </c>
      <c r="C20" s="26">
        <f>C19/'01_Παραδοχές'!$C$9</f>
        <v>29.961617621732415</v>
      </c>
      <c r="D20" s="1" t="s">
        <v>53</v>
      </c>
      <c r="E20" s="1" t="s">
        <v>103</v>
      </c>
      <c r="F20" s="1" t="s">
        <v>119</v>
      </c>
    </row>
    <row r="21" spans="1:6" ht="71.25">
      <c r="A21" s="1" t="s">
        <v>441</v>
      </c>
      <c r="B21" s="1" t="s">
        <v>442</v>
      </c>
      <c r="C21" s="26" t="s">
        <v>95</v>
      </c>
      <c r="D21" s="1" t="s">
        <v>96</v>
      </c>
      <c r="E21" s="1" t="s">
        <v>31</v>
      </c>
      <c r="F21" s="1" t="s">
        <v>443</v>
      </c>
    </row>
    <row r="22" spans="1:6">
      <c r="A22" s="1"/>
      <c r="B22" s="1"/>
      <c r="C22" s="19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>
      <c r="A24" s="1"/>
      <c r="B24" s="1"/>
      <c r="C24" s="1"/>
      <c r="D24" s="1"/>
      <c r="E24" s="1"/>
      <c r="F24" s="1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0"/>
  <sheetViews>
    <sheetView workbookViewId="0">
      <selection sqref="A1:E1"/>
    </sheetView>
  </sheetViews>
  <sheetFormatPr defaultRowHeight="14.25"/>
  <cols>
    <col min="1" max="1" width="51.625" customWidth="1"/>
    <col min="2" max="2" width="57.75" customWidth="1"/>
    <col min="3" max="3" width="100" customWidth="1"/>
    <col min="4" max="4" width="52.5" customWidth="1"/>
    <col min="5" max="5" width="77.875" customWidth="1"/>
  </cols>
  <sheetData>
    <row r="1" spans="1:5">
      <c r="A1" s="28" t="s">
        <v>444</v>
      </c>
      <c r="B1" s="29"/>
      <c r="C1" s="29"/>
      <c r="D1" s="29"/>
      <c r="E1" s="29"/>
    </row>
    <row r="2" spans="1:5">
      <c r="A2" s="1"/>
      <c r="B2" s="1"/>
      <c r="C2" s="1"/>
      <c r="D2" s="1"/>
      <c r="E2" s="1"/>
    </row>
    <row r="3" spans="1:5" ht="15">
      <c r="A3" s="18" t="s">
        <v>22</v>
      </c>
      <c r="B3" s="18" t="s">
        <v>130</v>
      </c>
      <c r="C3" s="18" t="s">
        <v>445</v>
      </c>
      <c r="D3" s="18" t="s">
        <v>446</v>
      </c>
      <c r="E3" s="18" t="s">
        <v>27</v>
      </c>
    </row>
    <row r="4" spans="1:5" ht="28.5">
      <c r="A4" s="1" t="s">
        <v>296</v>
      </c>
      <c r="B4" s="1" t="s">
        <v>447</v>
      </c>
      <c r="C4" s="1" t="s">
        <v>448</v>
      </c>
      <c r="D4" s="1" t="s">
        <v>449</v>
      </c>
      <c r="E4" s="1" t="s">
        <v>450</v>
      </c>
    </row>
    <row r="5" spans="1:5">
      <c r="A5" s="1" t="s">
        <v>296</v>
      </c>
      <c r="B5" s="1" t="s">
        <v>451</v>
      </c>
      <c r="C5" s="1" t="s">
        <v>452</v>
      </c>
      <c r="D5" s="1" t="s">
        <v>453</v>
      </c>
      <c r="E5" s="1" t="s">
        <v>454</v>
      </c>
    </row>
    <row r="6" spans="1:5" ht="28.5">
      <c r="A6" s="1" t="s">
        <v>455</v>
      </c>
      <c r="B6" s="1" t="s">
        <v>456</v>
      </c>
      <c r="C6" s="1" t="s">
        <v>457</v>
      </c>
      <c r="D6" s="1" t="s">
        <v>458</v>
      </c>
      <c r="E6" s="1" t="s">
        <v>459</v>
      </c>
    </row>
    <row r="7" spans="1:5" ht="28.5">
      <c r="A7" s="1" t="s">
        <v>19</v>
      </c>
      <c r="B7" s="1" t="s">
        <v>460</v>
      </c>
      <c r="C7" s="1" t="s">
        <v>461</v>
      </c>
      <c r="D7" s="1" t="s">
        <v>462</v>
      </c>
      <c r="E7" s="1" t="s">
        <v>463</v>
      </c>
    </row>
    <row r="8" spans="1:5">
      <c r="A8" s="1" t="s">
        <v>464</v>
      </c>
      <c r="B8" s="1" t="s">
        <v>465</v>
      </c>
      <c r="C8" s="1" t="s">
        <v>466</v>
      </c>
      <c r="D8" s="1" t="s">
        <v>467</v>
      </c>
      <c r="E8" s="1" t="s">
        <v>468</v>
      </c>
    </row>
    <row r="9" spans="1:5">
      <c r="A9" s="1" t="s">
        <v>469</v>
      </c>
      <c r="B9" s="1" t="s">
        <v>470</v>
      </c>
      <c r="C9" s="1" t="s">
        <v>302</v>
      </c>
      <c r="D9" s="1" t="s">
        <v>471</v>
      </c>
      <c r="E9" s="1" t="s">
        <v>472</v>
      </c>
    </row>
    <row r="10" spans="1:5">
      <c r="A10" s="1"/>
      <c r="B10" s="1"/>
      <c r="C10" s="1"/>
      <c r="D10" s="1"/>
      <c r="E10" s="1"/>
    </row>
    <row r="11" spans="1:5">
      <c r="A11" s="1"/>
      <c r="B11" s="1"/>
      <c r="C11" s="1"/>
      <c r="D11" s="1"/>
      <c r="E11" s="1"/>
    </row>
    <row r="12" spans="1:5">
      <c r="A12" s="1"/>
      <c r="B12" s="1"/>
      <c r="C12" s="1"/>
      <c r="D12" s="1"/>
      <c r="E12" s="1"/>
    </row>
    <row r="13" spans="1:5">
      <c r="A13" s="1"/>
      <c r="B13" s="1"/>
      <c r="C13" s="1"/>
      <c r="D13" s="1"/>
      <c r="E13" s="1"/>
    </row>
    <row r="14" spans="1:5">
      <c r="A14" s="1"/>
      <c r="B14" s="1"/>
      <c r="C14" s="1"/>
      <c r="D14" s="1"/>
      <c r="E14" s="1"/>
    </row>
    <row r="15" spans="1:5">
      <c r="A15" s="1"/>
      <c r="B15" s="1"/>
      <c r="C15" s="1"/>
      <c r="D15" s="1"/>
      <c r="E15" s="1"/>
    </row>
    <row r="16" spans="1:5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10</vt:i4>
      </vt:variant>
    </vt:vector>
  </HeadingPairs>
  <TitlesOfParts>
    <vt:vector size="10" baseType="lpstr">
      <vt:lpstr>00_Οδηγίες</vt:lpstr>
      <vt:lpstr>01_Παραδοχές</vt:lpstr>
      <vt:lpstr>02_Ποσότητες</vt:lpstr>
      <vt:lpstr>03_Κατάσταση_Σ0</vt:lpstr>
      <vt:lpstr>04_Ενέργεια_Σ0</vt:lpstr>
      <vt:lpstr>05_Υλικά_Σ0</vt:lpstr>
      <vt:lpstr>06_Σύνοψη_Σ0</vt:lpstr>
      <vt:lpstr>07_Έλεγχοι</vt:lpstr>
      <vt:lpstr>08_Νερό_ΖΝΧ</vt:lpstr>
      <vt:lpstr>09_Πηγές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2026-05-27T07:58:14Z</dcterms:modified>
</cp:coreProperties>
</file>